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055" yWindow="240" windowWidth="10470" windowHeight="9255" activeTab="6"/>
  </bookViews>
  <sheets>
    <sheet name="WP (Berth - Pilot)" sheetId="5" r:id="rId1"/>
    <sheet name="9-11" sheetId="43" r:id="rId2"/>
    <sheet name="WP (Pilot - Pilot)" sheetId="25" r:id="rId3"/>
    <sheet name="10-11" sheetId="44" r:id="rId4"/>
    <sheet name="WP (Pilot - Berth)" sheetId="27" r:id="rId5"/>
    <sheet name="11-11" sheetId="45" r:id="rId6"/>
    <sheet name="1-11" sheetId="35" r:id="rId7"/>
    <sheet name="4-11" sheetId="38" r:id="rId8"/>
    <sheet name="2-11" sheetId="47" r:id="rId9"/>
    <sheet name="3-11" sheetId="48" r:id="rId10"/>
    <sheet name="5-11" sheetId="49" r:id="rId11"/>
    <sheet name="6-11" sheetId="50" r:id="rId12"/>
    <sheet name="7-11" sheetId="51" r:id="rId13"/>
    <sheet name="8-11" sheetId="52" r:id="rId14"/>
  </sheets>
  <definedNames>
    <definedName name="_xlnm._FilterDatabase" localSheetId="0" hidden="1">'WP (Berth - Pilot)'!$G$8:$G$82</definedName>
    <definedName name="_xlnm._FilterDatabase" localSheetId="4" hidden="1">'WP (Pilot - Berth)'!$G$8:$G$80</definedName>
    <definedName name="_xlnm._FilterDatabase" localSheetId="2" hidden="1">'WP (Pilot - Pilot)'!$A$8:$A$80</definedName>
    <definedName name="_xlnm.Print_Area" localSheetId="3">'10-11'!$A$1:$T$88</definedName>
    <definedName name="_xlnm.Print_Area" localSheetId="5">'11-11'!$A$1:$T$57</definedName>
    <definedName name="_xlnm.Print_Area" localSheetId="1">'9-11'!$A$1:$T$89</definedName>
    <definedName name="_xlnm.Print_Area" localSheetId="0">'WP (Berth - Pilot)'!$F$1:$W$82</definedName>
    <definedName name="_xlnm.Print_Area" localSheetId="4">'WP (Pilot - Berth)'!$F$1:$W$82</definedName>
    <definedName name="_xlnm.Print_Area" localSheetId="2">'WP (Pilot - Pilot)'!$A$1:$Q$81</definedName>
    <definedName name="_xlnm.Print_Area">#REF!</definedName>
    <definedName name="_xlnm.Print_Titles" localSheetId="0">'WP (Berth - Pilot)'!$1:$9</definedName>
    <definedName name="_xlnm.Print_Titles" localSheetId="4">'WP (Pilot - Berth)'!$1:$9</definedName>
    <definedName name="_xlnm.Print_Titles" localSheetId="2">'WP (Pilot - Pilot)'!$1:$9</definedName>
    <definedName name="Speed">'WP (Berth - Pilot)'!$R$4</definedName>
    <definedName name="speed1">'WP (Pilot - Pilot)'!$L$4</definedName>
    <definedName name="speed2">'WP (Pilot - Berth)'!$R$4</definedName>
  </definedNames>
  <calcPr calcId="145621"/>
</workbook>
</file>

<file path=xl/calcChain.xml><?xml version="1.0" encoding="utf-8"?>
<calcChain xmlns="http://schemas.openxmlformats.org/spreadsheetml/2006/main">
  <c r="M19" i="43" l="1"/>
  <c r="M20" i="43"/>
  <c r="M21" i="43"/>
  <c r="M22" i="43"/>
  <c r="M23" i="43"/>
  <c r="M24" i="43"/>
  <c r="M25" i="43"/>
  <c r="M26" i="43"/>
  <c r="M27" i="43"/>
  <c r="M28" i="43"/>
  <c r="M29" i="43"/>
  <c r="M30" i="43"/>
  <c r="M31" i="43"/>
  <c r="M32" i="43"/>
  <c r="M33" i="43"/>
  <c r="M34" i="43"/>
  <c r="M35" i="43"/>
  <c r="M36" i="43"/>
  <c r="M37" i="43"/>
  <c r="M18" i="43"/>
  <c r="M12" i="43" l="1"/>
  <c r="M20" i="45" l="1"/>
  <c r="M21" i="45"/>
  <c r="M22" i="45"/>
  <c r="M23" i="45"/>
  <c r="M24" i="45"/>
  <c r="M25" i="45"/>
  <c r="M26" i="45"/>
  <c r="M27" i="45"/>
  <c r="M19" i="44"/>
  <c r="M20" i="44"/>
  <c r="M21" i="44"/>
  <c r="M22" i="44"/>
  <c r="M23" i="44"/>
  <c r="M24" i="44"/>
  <c r="M25" i="44"/>
  <c r="M26" i="44"/>
  <c r="M27" i="44"/>
  <c r="M28" i="44"/>
  <c r="M29" i="44"/>
  <c r="M30" i="44"/>
  <c r="M31" i="44"/>
  <c r="M32" i="44"/>
  <c r="M33" i="44"/>
  <c r="M34" i="44"/>
  <c r="M35" i="44"/>
  <c r="M36" i="44"/>
  <c r="M37" i="44"/>
  <c r="M38" i="44"/>
  <c r="M39" i="44"/>
  <c r="M40" i="44"/>
  <c r="M41" i="44"/>
  <c r="M42" i="44"/>
  <c r="M43" i="44"/>
  <c r="M44" i="44"/>
  <c r="M45" i="44"/>
  <c r="M46" i="44"/>
  <c r="M47" i="44"/>
  <c r="M48" i="44"/>
  <c r="M49" i="44"/>
  <c r="M50" i="44"/>
  <c r="M51" i="44"/>
  <c r="M52" i="44"/>
  <c r="M53" i="44"/>
  <c r="M54" i="44"/>
  <c r="M55" i="44"/>
  <c r="M56" i="44"/>
  <c r="M57" i="44"/>
  <c r="M58" i="44"/>
  <c r="M59" i="44"/>
  <c r="M60" i="44"/>
  <c r="M61" i="44"/>
  <c r="M62" i="44"/>
  <c r="M63" i="44"/>
  <c r="M64" i="44"/>
  <c r="M65" i="44"/>
  <c r="M66" i="44"/>
  <c r="M67" i="44"/>
  <c r="M68" i="44"/>
  <c r="M69" i="44"/>
  <c r="M70" i="44"/>
  <c r="M71" i="44"/>
  <c r="M72" i="44"/>
  <c r="M73" i="44"/>
  <c r="M74" i="44"/>
  <c r="M75" i="44"/>
  <c r="M76" i="44"/>
  <c r="M77" i="44"/>
  <c r="M78" i="44"/>
  <c r="E5" i="35" l="1"/>
  <c r="O20" i="44" l="1"/>
  <c r="O18" i="45" l="1"/>
  <c r="M17" i="44"/>
  <c r="O17" i="44"/>
  <c r="M17" i="43"/>
  <c r="O17" i="43"/>
  <c r="N17" i="43"/>
  <c r="S4" i="44" l="1"/>
  <c r="H4" i="44"/>
  <c r="S4" i="45"/>
  <c r="H4" i="45"/>
  <c r="Q3" i="27"/>
  <c r="M4" i="45" s="1"/>
  <c r="K3" i="25"/>
  <c r="M4" i="44" s="1"/>
  <c r="N24" i="44"/>
  <c r="N17" i="44"/>
  <c r="M11" i="44"/>
  <c r="AE80" i="25" l="1"/>
  <c r="AC80" i="25"/>
  <c r="Z80" i="25"/>
  <c r="U80" i="25"/>
  <c r="S80" i="25"/>
  <c r="R80" i="25"/>
  <c r="AC79" i="25"/>
  <c r="AA79" i="25"/>
  <c r="Z79" i="25"/>
  <c r="U79" i="25"/>
  <c r="S79" i="25"/>
  <c r="AQ79" i="25" s="1"/>
  <c r="R79" i="25"/>
  <c r="AC78" i="25"/>
  <c r="Z78" i="25"/>
  <c r="AN78" i="25" s="1"/>
  <c r="U78" i="25"/>
  <c r="AD79" i="25" s="1"/>
  <c r="S78" i="25"/>
  <c r="R78" i="25"/>
  <c r="AC77" i="25"/>
  <c r="AA77" i="25"/>
  <c r="Z77" i="25"/>
  <c r="U77" i="25"/>
  <c r="T77" i="25"/>
  <c r="S77" i="25"/>
  <c r="AQ77" i="25" s="1"/>
  <c r="R77" i="25"/>
  <c r="AC76" i="25"/>
  <c r="AA76" i="25"/>
  <c r="Z76" i="25"/>
  <c r="U76" i="25"/>
  <c r="S76" i="25"/>
  <c r="R76" i="25"/>
  <c r="AC75" i="25"/>
  <c r="Z75" i="25"/>
  <c r="AA75" i="25" s="1"/>
  <c r="X75" i="25"/>
  <c r="U75" i="25"/>
  <c r="S75" i="25"/>
  <c r="AQ75" i="25" s="1"/>
  <c r="R75" i="25"/>
  <c r="AC74" i="25"/>
  <c r="Z74" i="25"/>
  <c r="AN74" i="25" s="1"/>
  <c r="U74" i="25"/>
  <c r="S74" i="25"/>
  <c r="R74" i="25"/>
  <c r="AC73" i="25"/>
  <c r="Z73" i="25"/>
  <c r="AA73" i="25" s="1"/>
  <c r="X73" i="25"/>
  <c r="U73" i="25"/>
  <c r="AD74" i="25" s="1"/>
  <c r="AI74" i="25" s="1"/>
  <c r="S73" i="25"/>
  <c r="AQ73" i="25" s="1"/>
  <c r="R73" i="25"/>
  <c r="AC72" i="25"/>
  <c r="Z72" i="25"/>
  <c r="AN72" i="25" s="1"/>
  <c r="U72" i="25"/>
  <c r="S72" i="25"/>
  <c r="R72" i="25"/>
  <c r="AC71" i="25"/>
  <c r="Z71" i="25"/>
  <c r="AA71" i="25" s="1"/>
  <c r="X71" i="25"/>
  <c r="U71" i="25"/>
  <c r="AD72" i="25" s="1"/>
  <c r="AI72" i="25" s="1"/>
  <c r="S71" i="25"/>
  <c r="AQ71" i="25" s="1"/>
  <c r="R71" i="25"/>
  <c r="AC70" i="25"/>
  <c r="Z70" i="25"/>
  <c r="AN70" i="25" s="1"/>
  <c r="U70" i="25"/>
  <c r="S70" i="25"/>
  <c r="R70" i="25"/>
  <c r="AC69" i="25"/>
  <c r="Z69" i="25"/>
  <c r="AA69" i="25" s="1"/>
  <c r="X69" i="25"/>
  <c r="U69" i="25"/>
  <c r="AD70" i="25" s="1"/>
  <c r="AI70" i="25" s="1"/>
  <c r="S69" i="25"/>
  <c r="AQ69" i="25" s="1"/>
  <c r="R69" i="25"/>
  <c r="AC68" i="25"/>
  <c r="Z68" i="25"/>
  <c r="AN68" i="25" s="1"/>
  <c r="U68" i="25"/>
  <c r="AD69" i="25" s="1"/>
  <c r="T68" i="25"/>
  <c r="S68" i="25"/>
  <c r="AP69" i="25" s="1"/>
  <c r="R68" i="25"/>
  <c r="AD67" i="25"/>
  <c r="AC67" i="25"/>
  <c r="Z67" i="25"/>
  <c r="V67" i="25"/>
  <c r="W67" i="25" s="1"/>
  <c r="U67" i="25"/>
  <c r="AD68" i="25" s="1"/>
  <c r="AI68" i="25" s="1"/>
  <c r="S67" i="25"/>
  <c r="AP68" i="25" s="1"/>
  <c r="R67" i="25"/>
  <c r="AC66" i="25"/>
  <c r="Z66" i="25"/>
  <c r="AN66" i="25" s="1"/>
  <c r="V66" i="25"/>
  <c r="U66" i="25"/>
  <c r="AD66" i="25" s="1"/>
  <c r="AI66" i="25" s="1"/>
  <c r="T66" i="25"/>
  <c r="S66" i="25"/>
  <c r="AP67" i="25" s="1"/>
  <c r="R66" i="25"/>
  <c r="AD65" i="25"/>
  <c r="AC65" i="25"/>
  <c r="Z65" i="25"/>
  <c r="V65" i="25"/>
  <c r="W65" i="25" s="1"/>
  <c r="U65" i="25"/>
  <c r="T65" i="25"/>
  <c r="S65" i="25"/>
  <c r="AP66" i="25" s="1"/>
  <c r="R65" i="25"/>
  <c r="AD64" i="25"/>
  <c r="AC64" i="25"/>
  <c r="Z64" i="25"/>
  <c r="AN64" i="25" s="1"/>
  <c r="V64" i="25"/>
  <c r="U64" i="25"/>
  <c r="T64" i="25"/>
  <c r="S64" i="25"/>
  <c r="AP65" i="25" s="1"/>
  <c r="R64" i="25"/>
  <c r="AD63" i="25"/>
  <c r="AC63" i="25"/>
  <c r="Z63" i="25"/>
  <c r="V63" i="25"/>
  <c r="W63" i="25" s="1"/>
  <c r="U63" i="25"/>
  <c r="T63" i="25"/>
  <c r="S63" i="25"/>
  <c r="AP64" i="25" s="1"/>
  <c r="R63" i="25"/>
  <c r="AD62" i="25"/>
  <c r="AC62" i="25"/>
  <c r="Z62" i="25"/>
  <c r="AN62" i="25" s="1"/>
  <c r="V62" i="25"/>
  <c r="U62" i="25"/>
  <c r="T62" i="25"/>
  <c r="S62" i="25"/>
  <c r="AP63" i="25" s="1"/>
  <c r="R62" i="25"/>
  <c r="AD61" i="25"/>
  <c r="AC61" i="25"/>
  <c r="Z61" i="25"/>
  <c r="V61" i="25"/>
  <c r="W61" i="25" s="1"/>
  <c r="U61" i="25"/>
  <c r="T61" i="25"/>
  <c r="S61" i="25"/>
  <c r="AP62" i="25" s="1"/>
  <c r="R61" i="25"/>
  <c r="AD60" i="25"/>
  <c r="AC60" i="25"/>
  <c r="Z60" i="25"/>
  <c r="AN60" i="25" s="1"/>
  <c r="V60" i="25"/>
  <c r="U60" i="25"/>
  <c r="T60" i="25"/>
  <c r="S60" i="25"/>
  <c r="AP61" i="25" s="1"/>
  <c r="R60" i="25"/>
  <c r="AD59" i="25"/>
  <c r="AC59" i="25"/>
  <c r="Z59" i="25"/>
  <c r="V59" i="25"/>
  <c r="U59" i="25"/>
  <c r="T59" i="25"/>
  <c r="S59" i="25"/>
  <c r="AP60" i="25" s="1"/>
  <c r="R59" i="25"/>
  <c r="AC58" i="25"/>
  <c r="Z58" i="25"/>
  <c r="V58" i="25"/>
  <c r="U58" i="25"/>
  <c r="T58" i="25"/>
  <c r="S58" i="25"/>
  <c r="AP59" i="25" s="1"/>
  <c r="R58" i="25"/>
  <c r="AN57" i="25"/>
  <c r="AR57" i="25" s="1"/>
  <c r="AC57" i="25"/>
  <c r="Z57" i="25"/>
  <c r="X57" i="25"/>
  <c r="U57" i="25"/>
  <c r="AD58" i="25" s="1"/>
  <c r="S57" i="25"/>
  <c r="AP58" i="25" s="1"/>
  <c r="R57" i="25"/>
  <c r="AC56" i="25"/>
  <c r="Z56" i="25"/>
  <c r="U56" i="25"/>
  <c r="AD57" i="25" s="1"/>
  <c r="S56" i="25"/>
  <c r="AP57" i="25" s="1"/>
  <c r="R56" i="25"/>
  <c r="AC55" i="25"/>
  <c r="Z55" i="25"/>
  <c r="U55" i="25"/>
  <c r="AD56" i="25" s="1"/>
  <c r="AI56" i="25" s="1"/>
  <c r="S55" i="25"/>
  <c r="AP56" i="25" s="1"/>
  <c r="R55" i="25"/>
  <c r="AC54" i="25"/>
  <c r="Z54" i="25"/>
  <c r="U54" i="25"/>
  <c r="AD55" i="25" s="1"/>
  <c r="S54" i="25"/>
  <c r="AP55" i="25" s="1"/>
  <c r="R54" i="25"/>
  <c r="AQ53" i="25"/>
  <c r="AD53" i="25"/>
  <c r="AI53" i="25" s="1"/>
  <c r="AC53" i="25"/>
  <c r="Z53" i="25"/>
  <c r="AA53" i="25" s="1"/>
  <c r="V53" i="25"/>
  <c r="U53" i="25"/>
  <c r="AD54" i="25" s="1"/>
  <c r="T53" i="25"/>
  <c r="S53" i="25"/>
  <c r="AP54" i="25" s="1"/>
  <c r="R53" i="25"/>
  <c r="AD52" i="25"/>
  <c r="AI52" i="25" s="1"/>
  <c r="AC52" i="25"/>
  <c r="Z52" i="25"/>
  <c r="AN53" i="25" s="1"/>
  <c r="AR53" i="25" s="1"/>
  <c r="V52" i="25"/>
  <c r="U52" i="25"/>
  <c r="T52" i="25"/>
  <c r="S52" i="25"/>
  <c r="AP53" i="25" s="1"/>
  <c r="R52" i="25"/>
  <c r="AD51" i="25"/>
  <c r="AI51" i="25" s="1"/>
  <c r="AC51" i="25"/>
  <c r="Z51" i="25"/>
  <c r="V51" i="25"/>
  <c r="U51" i="25"/>
  <c r="T51" i="25"/>
  <c r="S51" i="25"/>
  <c r="AP52" i="25" s="1"/>
  <c r="R51" i="25"/>
  <c r="AD50" i="25"/>
  <c r="AI50" i="25" s="1"/>
  <c r="AC50" i="25"/>
  <c r="Z50" i="25"/>
  <c r="V50" i="25"/>
  <c r="U50" i="25"/>
  <c r="T50" i="25"/>
  <c r="S50" i="25"/>
  <c r="AP51" i="25" s="1"/>
  <c r="R50" i="25"/>
  <c r="AD49" i="25"/>
  <c r="AI49" i="25" s="1"/>
  <c r="AC49" i="25"/>
  <c r="Z49" i="25"/>
  <c r="V49" i="25"/>
  <c r="U49" i="25"/>
  <c r="T49" i="25"/>
  <c r="S49" i="25"/>
  <c r="AP50" i="25" s="1"/>
  <c r="R49" i="25"/>
  <c r="AD48" i="25"/>
  <c r="AI48" i="25" s="1"/>
  <c r="AC48" i="25"/>
  <c r="Z48" i="25"/>
  <c r="V48" i="25"/>
  <c r="U48" i="25"/>
  <c r="T48" i="25"/>
  <c r="S48" i="25"/>
  <c r="AP49" i="25" s="1"/>
  <c r="R48" i="25"/>
  <c r="AD47" i="25"/>
  <c r="AI47" i="25" s="1"/>
  <c r="AC47" i="25"/>
  <c r="Z47" i="25"/>
  <c r="V47" i="25"/>
  <c r="U47" i="25"/>
  <c r="T47" i="25"/>
  <c r="S47" i="25"/>
  <c r="AP48" i="25" s="1"/>
  <c r="R47" i="25"/>
  <c r="AD46" i="25"/>
  <c r="AI46" i="25" s="1"/>
  <c r="AC46" i="25"/>
  <c r="Z46" i="25"/>
  <c r="V46" i="25"/>
  <c r="U46" i="25"/>
  <c r="T46" i="25"/>
  <c r="S46" i="25"/>
  <c r="AP47" i="25" s="1"/>
  <c r="R46" i="25"/>
  <c r="AD45" i="25"/>
  <c r="AI45" i="25" s="1"/>
  <c r="AC45" i="25"/>
  <c r="Z45" i="25"/>
  <c r="V45" i="25"/>
  <c r="U45" i="25"/>
  <c r="T45" i="25"/>
  <c r="S45" i="25"/>
  <c r="AP46" i="25" s="1"/>
  <c r="R45" i="25"/>
  <c r="AD44" i="25"/>
  <c r="AI44" i="25" s="1"/>
  <c r="AC44" i="25"/>
  <c r="Z44" i="25"/>
  <c r="V44" i="25"/>
  <c r="U44" i="25"/>
  <c r="T44" i="25"/>
  <c r="S44" i="25"/>
  <c r="AP45" i="25" s="1"/>
  <c r="R44" i="25"/>
  <c r="AD43" i="25"/>
  <c r="AI43" i="25" s="1"/>
  <c r="AC43" i="25"/>
  <c r="Z43" i="25"/>
  <c r="V43" i="25"/>
  <c r="U43" i="25"/>
  <c r="T43" i="25"/>
  <c r="S43" i="25"/>
  <c r="AP44" i="25" s="1"/>
  <c r="R43" i="25"/>
  <c r="AD42" i="25"/>
  <c r="AI42" i="25" s="1"/>
  <c r="AC42" i="25"/>
  <c r="Z42" i="25"/>
  <c r="V42" i="25"/>
  <c r="U42" i="25"/>
  <c r="T42" i="25"/>
  <c r="S42" i="25"/>
  <c r="AP43" i="25" s="1"/>
  <c r="R42" i="25"/>
  <c r="AD41" i="25"/>
  <c r="AI41" i="25" s="1"/>
  <c r="AC41" i="25"/>
  <c r="Z41" i="25"/>
  <c r="V41" i="25"/>
  <c r="U41" i="25"/>
  <c r="T41" i="25"/>
  <c r="S41" i="25"/>
  <c r="AP42" i="25" s="1"/>
  <c r="R41" i="25"/>
  <c r="AD40" i="25"/>
  <c r="AI40" i="25" s="1"/>
  <c r="AC40" i="25"/>
  <c r="Z40" i="25"/>
  <c r="V40" i="25"/>
  <c r="U40" i="25"/>
  <c r="T40" i="25"/>
  <c r="S40" i="25"/>
  <c r="AP41" i="25" s="1"/>
  <c r="R40" i="25"/>
  <c r="AD39" i="25"/>
  <c r="AI39" i="25" s="1"/>
  <c r="AC39" i="25"/>
  <c r="Z39" i="25"/>
  <c r="V39" i="25"/>
  <c r="U39" i="25"/>
  <c r="T39" i="25"/>
  <c r="S39" i="25"/>
  <c r="AP40" i="25" s="1"/>
  <c r="R39" i="25"/>
  <c r="AD38" i="25"/>
  <c r="AI38" i="25" s="1"/>
  <c r="AC38" i="25"/>
  <c r="Z38" i="25"/>
  <c r="V38" i="25"/>
  <c r="U38" i="25"/>
  <c r="T38" i="25"/>
  <c r="S38" i="25"/>
  <c r="AP39" i="25" s="1"/>
  <c r="R38" i="25"/>
  <c r="AD37" i="25"/>
  <c r="AI37" i="25" s="1"/>
  <c r="AC37" i="25"/>
  <c r="Z37" i="25"/>
  <c r="V37" i="25"/>
  <c r="U37" i="25"/>
  <c r="T37" i="25"/>
  <c r="S37" i="25"/>
  <c r="AP38" i="25" s="1"/>
  <c r="R37" i="25"/>
  <c r="AD36" i="25"/>
  <c r="AI36" i="25" s="1"/>
  <c r="AC36" i="25"/>
  <c r="Z36" i="25"/>
  <c r="V36" i="25"/>
  <c r="U36" i="25"/>
  <c r="T36" i="25"/>
  <c r="S36" i="25"/>
  <c r="AP37" i="25" s="1"/>
  <c r="R36" i="25"/>
  <c r="AD35" i="25"/>
  <c r="AI35" i="25" s="1"/>
  <c r="AC35" i="25"/>
  <c r="Z35" i="25"/>
  <c r="V35" i="25"/>
  <c r="U35" i="25"/>
  <c r="T35" i="25"/>
  <c r="S35" i="25"/>
  <c r="AP36" i="25" s="1"/>
  <c r="R35" i="25"/>
  <c r="AD34" i="25"/>
  <c r="AI34" i="25" s="1"/>
  <c r="AC34" i="25"/>
  <c r="Z34" i="25"/>
  <c r="V34" i="25"/>
  <c r="U34" i="25"/>
  <c r="T34" i="25"/>
  <c r="S34" i="25"/>
  <c r="AP35" i="25" s="1"/>
  <c r="R34" i="25"/>
  <c r="AD33" i="25"/>
  <c r="AI33" i="25" s="1"/>
  <c r="AC33" i="25"/>
  <c r="Z33" i="25"/>
  <c r="V33" i="25"/>
  <c r="U33" i="25"/>
  <c r="T33" i="25"/>
  <c r="S33" i="25"/>
  <c r="AP34" i="25" s="1"/>
  <c r="R33" i="25"/>
  <c r="AC32" i="25"/>
  <c r="Z32" i="25"/>
  <c r="V32" i="25"/>
  <c r="U32" i="25"/>
  <c r="T32" i="25"/>
  <c r="S32" i="25"/>
  <c r="AP33" i="25" s="1"/>
  <c r="R32" i="25"/>
  <c r="AC31" i="25"/>
  <c r="Z31" i="25"/>
  <c r="U31" i="25"/>
  <c r="S31" i="25"/>
  <c r="AP32" i="25" s="1"/>
  <c r="R31" i="25"/>
  <c r="AC30" i="25"/>
  <c r="Z30" i="25"/>
  <c r="U30" i="25"/>
  <c r="S30" i="25"/>
  <c r="AQ30" i="25" s="1"/>
  <c r="R30" i="25"/>
  <c r="AC29" i="25"/>
  <c r="Z29" i="25"/>
  <c r="U29" i="25"/>
  <c r="S29" i="25"/>
  <c r="R29" i="25"/>
  <c r="AC28" i="25"/>
  <c r="Z28" i="25"/>
  <c r="U28" i="25"/>
  <c r="S28" i="25"/>
  <c r="AQ28" i="25" s="1"/>
  <c r="R28" i="25"/>
  <c r="AC27" i="25"/>
  <c r="Z27" i="25"/>
  <c r="U27" i="25"/>
  <c r="S27" i="25"/>
  <c r="R27" i="25"/>
  <c r="AC26" i="25"/>
  <c r="Z26" i="25"/>
  <c r="U26" i="25"/>
  <c r="S26" i="25"/>
  <c r="V26" i="25" s="1"/>
  <c r="R26" i="25"/>
  <c r="AC25" i="25"/>
  <c r="Z25" i="25"/>
  <c r="U25" i="25"/>
  <c r="S25" i="25"/>
  <c r="R25" i="25"/>
  <c r="AC24" i="25"/>
  <c r="Z24" i="25"/>
  <c r="U24" i="25"/>
  <c r="S24" i="25"/>
  <c r="V24" i="25" s="1"/>
  <c r="R24" i="25"/>
  <c r="AC23" i="25"/>
  <c r="Z23" i="25"/>
  <c r="U23" i="25"/>
  <c r="S23" i="25"/>
  <c r="R23" i="25"/>
  <c r="AC22" i="25"/>
  <c r="Z22" i="25"/>
  <c r="U22" i="25"/>
  <c r="S22" i="25"/>
  <c r="R22" i="25"/>
  <c r="AC21" i="25"/>
  <c r="Z21" i="25"/>
  <c r="U21" i="25"/>
  <c r="S21" i="25"/>
  <c r="R21" i="25"/>
  <c r="AC20" i="25"/>
  <c r="Z20" i="25"/>
  <c r="U20" i="25"/>
  <c r="S20" i="25"/>
  <c r="AP21" i="25" s="1"/>
  <c r="R20" i="25"/>
  <c r="AC19" i="25"/>
  <c r="Z19" i="25"/>
  <c r="U19" i="25"/>
  <c r="S19" i="25"/>
  <c r="AP20" i="25" s="1"/>
  <c r="R19" i="25"/>
  <c r="AC18" i="25"/>
  <c r="Z18" i="25"/>
  <c r="U18" i="25"/>
  <c r="S18" i="25"/>
  <c r="AP19" i="25" s="1"/>
  <c r="R18" i="25"/>
  <c r="AC17" i="25"/>
  <c r="Z17" i="25"/>
  <c r="U17" i="25"/>
  <c r="S17" i="25"/>
  <c r="AP18" i="25" s="1"/>
  <c r="R17" i="25"/>
  <c r="AC16" i="25"/>
  <c r="Z16" i="25"/>
  <c r="U16" i="25"/>
  <c r="S16" i="25"/>
  <c r="AP17" i="25" s="1"/>
  <c r="R16" i="25"/>
  <c r="AC15" i="25"/>
  <c r="Z15" i="25"/>
  <c r="U15" i="25"/>
  <c r="S15" i="25"/>
  <c r="AP16" i="25" s="1"/>
  <c r="R15" i="25"/>
  <c r="AC14" i="25"/>
  <c r="Z14" i="25"/>
  <c r="U14" i="25"/>
  <c r="S14" i="25"/>
  <c r="AP15" i="25" s="1"/>
  <c r="R14" i="25"/>
  <c r="AC13" i="25"/>
  <c r="Z13" i="25"/>
  <c r="AA13" i="25" s="1"/>
  <c r="U13" i="25"/>
  <c r="S13" i="25"/>
  <c r="AP14" i="25" s="1"/>
  <c r="R13" i="25"/>
  <c r="AC12" i="25"/>
  <c r="Z12" i="25"/>
  <c r="U12" i="25"/>
  <c r="S12" i="25"/>
  <c r="AP13" i="25" s="1"/>
  <c r="R12" i="25"/>
  <c r="AC11" i="25"/>
  <c r="Z11" i="25"/>
  <c r="U11" i="25"/>
  <c r="S11" i="25"/>
  <c r="AP12" i="25" s="1"/>
  <c r="R11" i="25"/>
  <c r="AC10" i="25"/>
  <c r="Z10" i="25"/>
  <c r="U10" i="25"/>
  <c r="S10" i="25"/>
  <c r="R10" i="25"/>
  <c r="M18" i="45"/>
  <c r="N18" i="45"/>
  <c r="O21" i="45"/>
  <c r="O22" i="45"/>
  <c r="O23" i="45"/>
  <c r="O24" i="45"/>
  <c r="O25" i="45"/>
  <c r="O26" i="45"/>
  <c r="O27" i="45"/>
  <c r="O28" i="45"/>
  <c r="O29" i="45"/>
  <c r="O30" i="45"/>
  <c r="O31" i="45"/>
  <c r="O32" i="45"/>
  <c r="O33" i="45"/>
  <c r="O34" i="45"/>
  <c r="O35" i="45"/>
  <c r="O36" i="45"/>
  <c r="O37" i="45"/>
  <c r="O38" i="45"/>
  <c r="O39" i="45"/>
  <c r="O40" i="45"/>
  <c r="O41" i="45"/>
  <c r="O42" i="45"/>
  <c r="O43" i="45"/>
  <c r="O44" i="45"/>
  <c r="O45" i="45"/>
  <c r="O46" i="45"/>
  <c r="O47" i="45"/>
  <c r="O48" i="45"/>
  <c r="O49" i="45"/>
  <c r="O50" i="45"/>
  <c r="O51" i="45"/>
  <c r="O52" i="45"/>
  <c r="O53" i="45"/>
  <c r="O54" i="45"/>
  <c r="O55" i="45"/>
  <c r="O56" i="45"/>
  <c r="O20" i="45"/>
  <c r="O19" i="45"/>
  <c r="N21" i="45"/>
  <c r="N22" i="45"/>
  <c r="N23" i="45"/>
  <c r="N24" i="45"/>
  <c r="N25" i="45"/>
  <c r="N26" i="45"/>
  <c r="N27" i="45"/>
  <c r="N28" i="45"/>
  <c r="N29" i="45"/>
  <c r="N30" i="45"/>
  <c r="N31" i="45"/>
  <c r="N32" i="45"/>
  <c r="N33" i="45"/>
  <c r="N34" i="45"/>
  <c r="N35" i="45"/>
  <c r="N36" i="45"/>
  <c r="N37" i="45"/>
  <c r="N38" i="45"/>
  <c r="N39" i="45"/>
  <c r="N40" i="45"/>
  <c r="N41" i="45"/>
  <c r="N42" i="45"/>
  <c r="N43" i="45"/>
  <c r="N44" i="45"/>
  <c r="N45" i="45"/>
  <c r="N46" i="45"/>
  <c r="N47" i="45"/>
  <c r="N48" i="45"/>
  <c r="N49" i="45"/>
  <c r="N50" i="45"/>
  <c r="N51" i="45"/>
  <c r="N52" i="45"/>
  <c r="N53" i="45"/>
  <c r="N54" i="45"/>
  <c r="N55" i="45"/>
  <c r="N56" i="45"/>
  <c r="N20" i="45"/>
  <c r="N19" i="45"/>
  <c r="M28" i="45"/>
  <c r="M29" i="45"/>
  <c r="M30" i="45"/>
  <c r="M31" i="45"/>
  <c r="M32" i="45"/>
  <c r="M33" i="45"/>
  <c r="M34" i="45"/>
  <c r="M35" i="45"/>
  <c r="M36" i="45"/>
  <c r="M37" i="45"/>
  <c r="M38" i="45"/>
  <c r="M39" i="45"/>
  <c r="M40" i="45"/>
  <c r="M41" i="45"/>
  <c r="M42" i="45"/>
  <c r="M43" i="45"/>
  <c r="M44" i="45"/>
  <c r="M45" i="45"/>
  <c r="M46" i="45"/>
  <c r="M47" i="45"/>
  <c r="M48" i="45"/>
  <c r="M49" i="45"/>
  <c r="M50" i="45"/>
  <c r="M51" i="45"/>
  <c r="M52" i="45"/>
  <c r="M53" i="45"/>
  <c r="M54" i="45"/>
  <c r="M55" i="45"/>
  <c r="M56" i="45"/>
  <c r="M19" i="45"/>
  <c r="S10" i="27"/>
  <c r="M38" i="43"/>
  <c r="M39" i="43"/>
  <c r="M40" i="43"/>
  <c r="M41" i="43"/>
  <c r="M42" i="43"/>
  <c r="M43" i="43"/>
  <c r="M44" i="43"/>
  <c r="M45" i="43"/>
  <c r="M46" i="43"/>
  <c r="M47" i="43"/>
  <c r="M48" i="43"/>
  <c r="M49" i="43"/>
  <c r="M50" i="43"/>
  <c r="M51" i="43"/>
  <c r="M52" i="43"/>
  <c r="M53" i="43"/>
  <c r="M54" i="43"/>
  <c r="M55" i="43"/>
  <c r="M56" i="43"/>
  <c r="M57" i="43"/>
  <c r="M58" i="43"/>
  <c r="M59" i="43"/>
  <c r="M60" i="43"/>
  <c r="M61" i="43"/>
  <c r="M62" i="43"/>
  <c r="M63" i="43"/>
  <c r="M64" i="43"/>
  <c r="M65" i="43"/>
  <c r="M66" i="43"/>
  <c r="M67" i="43"/>
  <c r="M68" i="43"/>
  <c r="M69" i="43"/>
  <c r="M70" i="43"/>
  <c r="M71" i="43"/>
  <c r="M72" i="43"/>
  <c r="M73" i="43"/>
  <c r="M74" i="43"/>
  <c r="M75" i="43"/>
  <c r="M76" i="43"/>
  <c r="M77" i="43"/>
  <c r="M78" i="43"/>
  <c r="M79" i="43"/>
  <c r="M80" i="43"/>
  <c r="M81" i="43"/>
  <c r="M82" i="43"/>
  <c r="M83" i="43"/>
  <c r="M84" i="43"/>
  <c r="M85" i="43"/>
  <c r="M86" i="43"/>
  <c r="M87" i="43"/>
  <c r="M88" i="43"/>
  <c r="M89" i="43"/>
  <c r="N20" i="43"/>
  <c r="N21" i="43"/>
  <c r="N22" i="43"/>
  <c r="N23" i="43"/>
  <c r="N24" i="43"/>
  <c r="N25" i="43"/>
  <c r="N26" i="43"/>
  <c r="N27" i="43"/>
  <c r="N28" i="43"/>
  <c r="N29" i="43"/>
  <c r="N30" i="43"/>
  <c r="N31" i="43"/>
  <c r="N32" i="43"/>
  <c r="N33" i="43"/>
  <c r="N34" i="43"/>
  <c r="N35" i="43"/>
  <c r="N36" i="43"/>
  <c r="N37" i="43"/>
  <c r="N38" i="43"/>
  <c r="N39" i="43"/>
  <c r="N40" i="43"/>
  <c r="N41" i="43"/>
  <c r="N42" i="43"/>
  <c r="N43" i="43"/>
  <c r="N44" i="43"/>
  <c r="N45" i="43"/>
  <c r="N46" i="43"/>
  <c r="N47" i="43"/>
  <c r="N48" i="43"/>
  <c r="N49" i="43"/>
  <c r="N50" i="43"/>
  <c r="N51" i="43"/>
  <c r="N52" i="43"/>
  <c r="N53" i="43"/>
  <c r="N54" i="43"/>
  <c r="N55" i="43"/>
  <c r="N56" i="43"/>
  <c r="N57" i="43"/>
  <c r="N58" i="43"/>
  <c r="N59" i="43"/>
  <c r="N60" i="43"/>
  <c r="N61" i="43"/>
  <c r="N62" i="43"/>
  <c r="N63" i="43"/>
  <c r="N64" i="43"/>
  <c r="N65" i="43"/>
  <c r="N66" i="43"/>
  <c r="N67" i="43"/>
  <c r="N68" i="43"/>
  <c r="N69" i="43"/>
  <c r="N70" i="43"/>
  <c r="N71" i="43"/>
  <c r="N72" i="43"/>
  <c r="N73" i="43"/>
  <c r="N74" i="43"/>
  <c r="N75" i="43"/>
  <c r="N76" i="43"/>
  <c r="N77" i="43"/>
  <c r="N78" i="43"/>
  <c r="N79" i="43"/>
  <c r="N80" i="43"/>
  <c r="N81" i="43"/>
  <c r="N82" i="43"/>
  <c r="N83" i="43"/>
  <c r="N84" i="43"/>
  <c r="N85" i="43"/>
  <c r="N86" i="43"/>
  <c r="N87" i="43"/>
  <c r="N88" i="43"/>
  <c r="N89" i="43"/>
  <c r="N19" i="43"/>
  <c r="N18" i="43"/>
  <c r="O20" i="43"/>
  <c r="O21" i="43"/>
  <c r="O22" i="43"/>
  <c r="O23" i="43"/>
  <c r="O24" i="43"/>
  <c r="O25" i="43"/>
  <c r="O26" i="43"/>
  <c r="O27" i="43"/>
  <c r="O28" i="43"/>
  <c r="O29" i="43"/>
  <c r="O30" i="43"/>
  <c r="O31" i="43"/>
  <c r="O32" i="43"/>
  <c r="O33" i="43"/>
  <c r="O34" i="43"/>
  <c r="O35" i="43"/>
  <c r="O36" i="43"/>
  <c r="O37" i="43"/>
  <c r="O38" i="43"/>
  <c r="O39" i="43"/>
  <c r="O40" i="43"/>
  <c r="O41" i="43"/>
  <c r="O42" i="43"/>
  <c r="O43" i="43"/>
  <c r="O44" i="43"/>
  <c r="O45" i="43"/>
  <c r="O46" i="43"/>
  <c r="O47" i="43"/>
  <c r="O48" i="43"/>
  <c r="O49" i="43"/>
  <c r="O50" i="43"/>
  <c r="O51" i="43"/>
  <c r="O52" i="43"/>
  <c r="O53" i="43"/>
  <c r="O54" i="43"/>
  <c r="O55" i="43"/>
  <c r="O56" i="43"/>
  <c r="O57" i="43"/>
  <c r="O58" i="43"/>
  <c r="O59" i="43"/>
  <c r="O60" i="43"/>
  <c r="O61" i="43"/>
  <c r="O62" i="43"/>
  <c r="O63" i="43"/>
  <c r="O64" i="43"/>
  <c r="O65" i="43"/>
  <c r="O66" i="43"/>
  <c r="O67" i="43"/>
  <c r="O68" i="43"/>
  <c r="O69" i="43"/>
  <c r="O70" i="43"/>
  <c r="O71" i="43"/>
  <c r="O72" i="43"/>
  <c r="O73" i="43"/>
  <c r="O74" i="43"/>
  <c r="O75" i="43"/>
  <c r="O76" i="43"/>
  <c r="O77" i="43"/>
  <c r="O78" i="43"/>
  <c r="O79" i="43"/>
  <c r="O80" i="43"/>
  <c r="O81" i="43"/>
  <c r="O82" i="43"/>
  <c r="O83" i="43"/>
  <c r="O84" i="43"/>
  <c r="O85" i="43"/>
  <c r="O86" i="43"/>
  <c r="O87" i="43"/>
  <c r="O88" i="43"/>
  <c r="O89" i="43"/>
  <c r="O19" i="43"/>
  <c r="O18" i="43"/>
  <c r="S10" i="5"/>
  <c r="O21" i="44"/>
  <c r="O22" i="44"/>
  <c r="O23" i="44"/>
  <c r="O24" i="44"/>
  <c r="O25" i="44"/>
  <c r="O26" i="44"/>
  <c r="O27" i="44"/>
  <c r="O28" i="44"/>
  <c r="O29" i="44"/>
  <c r="O30" i="44"/>
  <c r="O31" i="44"/>
  <c r="O32" i="44"/>
  <c r="O33" i="44"/>
  <c r="O34" i="44"/>
  <c r="O35" i="44"/>
  <c r="O36" i="44"/>
  <c r="O37" i="44"/>
  <c r="O38" i="44"/>
  <c r="O39" i="44"/>
  <c r="O40" i="44"/>
  <c r="O41" i="44"/>
  <c r="O42" i="44"/>
  <c r="O43" i="44"/>
  <c r="O44" i="44"/>
  <c r="O45" i="44"/>
  <c r="O46" i="44"/>
  <c r="O47" i="44"/>
  <c r="O48" i="44"/>
  <c r="O49" i="44"/>
  <c r="O50" i="44"/>
  <c r="O51" i="44"/>
  <c r="O52" i="44"/>
  <c r="O53" i="44"/>
  <c r="O54" i="44"/>
  <c r="O55" i="44"/>
  <c r="O56" i="44"/>
  <c r="O57" i="44"/>
  <c r="O58" i="44"/>
  <c r="O59" i="44"/>
  <c r="O60" i="44"/>
  <c r="O61" i="44"/>
  <c r="O62" i="44"/>
  <c r="O63" i="44"/>
  <c r="O64" i="44"/>
  <c r="O65" i="44"/>
  <c r="O66" i="44"/>
  <c r="O67" i="44"/>
  <c r="O68" i="44"/>
  <c r="O69" i="44"/>
  <c r="O70" i="44"/>
  <c r="O71" i="44"/>
  <c r="O72" i="44"/>
  <c r="O73" i="44"/>
  <c r="O74" i="44"/>
  <c r="O75" i="44"/>
  <c r="O76" i="44"/>
  <c r="O77" i="44"/>
  <c r="O78" i="44"/>
  <c r="O19" i="44"/>
  <c r="O18" i="44"/>
  <c r="N20" i="44"/>
  <c r="N21" i="44"/>
  <c r="N22" i="44"/>
  <c r="N23" i="44"/>
  <c r="N25" i="44"/>
  <c r="N26" i="44"/>
  <c r="N27" i="44"/>
  <c r="N28" i="44"/>
  <c r="N29" i="44"/>
  <c r="N30" i="44"/>
  <c r="N31" i="44"/>
  <c r="N32" i="44"/>
  <c r="N33" i="44"/>
  <c r="N34" i="44"/>
  <c r="N35" i="44"/>
  <c r="N36" i="44"/>
  <c r="N37" i="44"/>
  <c r="N38" i="44"/>
  <c r="N39" i="44"/>
  <c r="N40" i="44"/>
  <c r="N41" i="44"/>
  <c r="N42" i="44"/>
  <c r="N43" i="44"/>
  <c r="N44" i="44"/>
  <c r="N45" i="44"/>
  <c r="N46" i="44"/>
  <c r="N47" i="44"/>
  <c r="N48" i="44"/>
  <c r="N49" i="44"/>
  <c r="N50" i="44"/>
  <c r="N51" i="44"/>
  <c r="N52" i="44"/>
  <c r="N53" i="44"/>
  <c r="N54" i="44"/>
  <c r="N55" i="44"/>
  <c r="N56" i="44"/>
  <c r="N57" i="44"/>
  <c r="N58" i="44"/>
  <c r="N59" i="44"/>
  <c r="N60" i="44"/>
  <c r="N61" i="44"/>
  <c r="N62" i="44"/>
  <c r="N63" i="44"/>
  <c r="N64" i="44"/>
  <c r="N65" i="44"/>
  <c r="N66" i="44"/>
  <c r="N67" i="44"/>
  <c r="N68" i="44"/>
  <c r="N69" i="44"/>
  <c r="N70" i="44"/>
  <c r="N71" i="44"/>
  <c r="N72" i="44"/>
  <c r="N73" i="44"/>
  <c r="N74" i="44"/>
  <c r="N75" i="44"/>
  <c r="N76" i="44"/>
  <c r="N77" i="44"/>
  <c r="N78" i="44"/>
  <c r="N19" i="44"/>
  <c r="N18" i="44"/>
  <c r="M18" i="44"/>
  <c r="AD32" i="25" l="1"/>
  <c r="AI32" i="25" s="1"/>
  <c r="AN30" i="25"/>
  <c r="AR30" i="25" s="1"/>
  <c r="AE31" i="25"/>
  <c r="AD31" i="25"/>
  <c r="AI31" i="25" s="1"/>
  <c r="V30" i="25"/>
  <c r="T30" i="25"/>
  <c r="AD29" i="25"/>
  <c r="AI29" i="25" s="1"/>
  <c r="Y28" i="25"/>
  <c r="AD26" i="25"/>
  <c r="AI26" i="25" s="1"/>
  <c r="Y26" i="25"/>
  <c r="V28" i="25"/>
  <c r="AD24" i="25"/>
  <c r="AI24" i="25" s="1"/>
  <c r="AE22" i="25"/>
  <c r="Y24" i="25"/>
  <c r="AD28" i="25"/>
  <c r="AI28" i="25" s="1"/>
  <c r="X55" i="25"/>
  <c r="AI61" i="25"/>
  <c r="AI67" i="25"/>
  <c r="AD12" i="25"/>
  <c r="AI12" i="25" s="1"/>
  <c r="AE24" i="25"/>
  <c r="AM24" i="25" s="1"/>
  <c r="AE26" i="25"/>
  <c r="AE28" i="25"/>
  <c r="AP29" i="25"/>
  <c r="T31" i="25"/>
  <c r="X32" i="25"/>
  <c r="AQ32" i="25"/>
  <c r="X34" i="25"/>
  <c r="AQ34" i="25"/>
  <c r="X36" i="25"/>
  <c r="AQ36" i="25"/>
  <c r="X38" i="25"/>
  <c r="AQ38" i="25"/>
  <c r="X40" i="25"/>
  <c r="AQ40" i="25"/>
  <c r="X42" i="25"/>
  <c r="AQ42" i="25"/>
  <c r="X44" i="25"/>
  <c r="AQ44" i="25"/>
  <c r="X46" i="25"/>
  <c r="AQ46" i="25"/>
  <c r="X48" i="25"/>
  <c r="AQ48" i="25"/>
  <c r="X50" i="25"/>
  <c r="AQ50" i="25"/>
  <c r="X52" i="25"/>
  <c r="AQ52" i="25"/>
  <c r="V54" i="25"/>
  <c r="T55" i="25"/>
  <c r="V56" i="25"/>
  <c r="W56" i="25" s="1"/>
  <c r="AG56" i="25" s="1"/>
  <c r="T57" i="25"/>
  <c r="AQ57" i="25"/>
  <c r="X59" i="25"/>
  <c r="AQ59" i="25"/>
  <c r="X61" i="25"/>
  <c r="AQ61" i="25"/>
  <c r="X63" i="25"/>
  <c r="AQ63" i="25"/>
  <c r="X65" i="25"/>
  <c r="AQ65" i="25"/>
  <c r="X67" i="25"/>
  <c r="AQ67" i="25"/>
  <c r="AI69" i="25"/>
  <c r="X70" i="25"/>
  <c r="X72" i="25"/>
  <c r="X74" i="25"/>
  <c r="X76" i="25"/>
  <c r="AD78" i="25"/>
  <c r="AI78" i="25" s="1"/>
  <c r="AA78" i="25"/>
  <c r="AN80" i="25"/>
  <c r="AR80" i="25" s="1"/>
  <c r="AI63" i="25"/>
  <c r="AI65" i="25"/>
  <c r="V23" i="25"/>
  <c r="W24" i="25" s="1"/>
  <c r="Y25" i="25"/>
  <c r="AD25" i="25"/>
  <c r="AI25" i="25" s="1"/>
  <c r="V25" i="25"/>
  <c r="W25" i="25" s="1"/>
  <c r="Y27" i="25"/>
  <c r="AD27" i="25"/>
  <c r="AI27" i="25" s="1"/>
  <c r="V27" i="25"/>
  <c r="W27" i="25" s="1"/>
  <c r="W33" i="25"/>
  <c r="AG33" i="25" s="1"/>
  <c r="X54" i="25"/>
  <c r="AQ54" i="25"/>
  <c r="X56" i="25"/>
  <c r="AQ56" i="25"/>
  <c r="W60" i="25"/>
  <c r="AI60" i="25"/>
  <c r="AE61" i="25"/>
  <c r="AM61" i="25" s="1"/>
  <c r="AJ61" i="25" s="1"/>
  <c r="W62" i="25"/>
  <c r="AI62" i="25"/>
  <c r="AE63" i="25"/>
  <c r="AM63" i="25" s="1"/>
  <c r="W64" i="25"/>
  <c r="AG64" i="25" s="1"/>
  <c r="AI64" i="25"/>
  <c r="AE65" i="25"/>
  <c r="W66" i="25"/>
  <c r="T67" i="25"/>
  <c r="AB67" i="25" s="1"/>
  <c r="AE67" i="25"/>
  <c r="V68" i="25"/>
  <c r="W68" i="25" s="1"/>
  <c r="T69" i="25"/>
  <c r="AD71" i="25"/>
  <c r="AI71" i="25" s="1"/>
  <c r="T71" i="25"/>
  <c r="AD73" i="25"/>
  <c r="AI73" i="25" s="1"/>
  <c r="T73" i="25"/>
  <c r="AD75" i="25"/>
  <c r="AI75" i="25" s="1"/>
  <c r="T75" i="25"/>
  <c r="AD77" i="25"/>
  <c r="AI77" i="25" s="1"/>
  <c r="X78" i="25"/>
  <c r="AD80" i="25"/>
  <c r="AI80" i="25" s="1"/>
  <c r="AM80" i="25" s="1"/>
  <c r="AA80" i="25"/>
  <c r="AQ55" i="25"/>
  <c r="AD22" i="25"/>
  <c r="AI22" i="25" s="1"/>
  <c r="Y23" i="25"/>
  <c r="AE23" i="25"/>
  <c r="AE25" i="25"/>
  <c r="AE27" i="25"/>
  <c r="AD30" i="25"/>
  <c r="AI30" i="25" s="1"/>
  <c r="AE30" i="25"/>
  <c r="V31" i="25"/>
  <c r="W32" i="25" s="1"/>
  <c r="AQ31" i="25"/>
  <c r="X33" i="25"/>
  <c r="AQ33" i="25"/>
  <c r="X35" i="25"/>
  <c r="AQ35" i="25"/>
  <c r="X37" i="25"/>
  <c r="AQ37" i="25"/>
  <c r="X39" i="25"/>
  <c r="AQ39" i="25"/>
  <c r="X41" i="25"/>
  <c r="AQ41" i="25"/>
  <c r="X43" i="25"/>
  <c r="AQ43" i="25"/>
  <c r="X45" i="25"/>
  <c r="AQ45" i="25"/>
  <c r="X47" i="25"/>
  <c r="AQ47" i="25"/>
  <c r="X49" i="25"/>
  <c r="AQ49" i="25"/>
  <c r="X51" i="25"/>
  <c r="AQ51" i="25"/>
  <c r="X53" i="25"/>
  <c r="T54" i="25"/>
  <c r="AN55" i="25"/>
  <c r="V55" i="25"/>
  <c r="T56" i="25"/>
  <c r="V57" i="25"/>
  <c r="W58" i="25" s="1"/>
  <c r="X58" i="25"/>
  <c r="AQ58" i="25"/>
  <c r="X60" i="25"/>
  <c r="AQ60" i="25"/>
  <c r="X62" i="25"/>
  <c r="AQ62" i="25"/>
  <c r="X64" i="25"/>
  <c r="AQ64" i="25"/>
  <c r="X66" i="25"/>
  <c r="AQ66" i="25"/>
  <c r="X68" i="25"/>
  <c r="AQ68" i="25"/>
  <c r="V70" i="25"/>
  <c r="AQ70" i="25"/>
  <c r="V72" i="25"/>
  <c r="AQ72" i="25"/>
  <c r="V74" i="25"/>
  <c r="AQ74" i="25"/>
  <c r="AD76" i="25"/>
  <c r="AI76" i="25" s="1"/>
  <c r="AN76" i="25"/>
  <c r="AR76" i="25" s="1"/>
  <c r="AI79" i="25"/>
  <c r="AE78" i="25"/>
  <c r="X80" i="25"/>
  <c r="T13" i="25"/>
  <c r="V18" i="25"/>
  <c r="T17" i="25"/>
  <c r="AD15" i="25"/>
  <c r="AI15" i="25" s="1"/>
  <c r="V22" i="25"/>
  <c r="AD23" i="25"/>
  <c r="AI23" i="25" s="1"/>
  <c r="V12" i="25"/>
  <c r="AD16" i="25"/>
  <c r="AI16" i="25" s="1"/>
  <c r="T18" i="25"/>
  <c r="Y22" i="25"/>
  <c r="AN22" i="25"/>
  <c r="AR22" i="25" s="1"/>
  <c r="V14" i="25"/>
  <c r="AE17" i="25"/>
  <c r="T19" i="25"/>
  <c r="AD18" i="25"/>
  <c r="AI18" i="25" s="1"/>
  <c r="AD13" i="25"/>
  <c r="AI13" i="25" s="1"/>
  <c r="T15" i="25"/>
  <c r="AD11" i="25"/>
  <c r="AI11" i="25" s="1"/>
  <c r="V16" i="25"/>
  <c r="T11" i="25"/>
  <c r="AE15" i="25"/>
  <c r="AD17" i="25"/>
  <c r="AI17" i="25" s="1"/>
  <c r="AD14" i="25"/>
  <c r="AI14" i="25" s="1"/>
  <c r="AE19" i="25"/>
  <c r="AE11" i="25"/>
  <c r="T10" i="25"/>
  <c r="X21" i="25"/>
  <c r="X11" i="25"/>
  <c r="AQ11" i="25"/>
  <c r="X13" i="25"/>
  <c r="AQ13" i="25"/>
  <c r="X15" i="25"/>
  <c r="AQ15" i="25"/>
  <c r="X17" i="25"/>
  <c r="AQ17" i="25"/>
  <c r="X19" i="25"/>
  <c r="AE20" i="25"/>
  <c r="V21" i="25"/>
  <c r="AQ21" i="25"/>
  <c r="V10" i="25"/>
  <c r="V11" i="25"/>
  <c r="T12" i="25"/>
  <c r="AE13" i="25"/>
  <c r="V13" i="25"/>
  <c r="T14" i="25"/>
  <c r="AE14" i="25"/>
  <c r="V15" i="25"/>
  <c r="T16" i="25"/>
  <c r="AN17" i="25"/>
  <c r="AR17" i="25" s="1"/>
  <c r="V17" i="25"/>
  <c r="AN19" i="25"/>
  <c r="AR19" i="25" s="1"/>
  <c r="V19" i="25"/>
  <c r="AQ19" i="25"/>
  <c r="V20" i="25"/>
  <c r="AQ20" i="25"/>
  <c r="AP22" i="25"/>
  <c r="AQ10" i="25"/>
  <c r="X12" i="25"/>
  <c r="AQ12" i="25"/>
  <c r="X14" i="25"/>
  <c r="AQ14" i="25"/>
  <c r="X16" i="25"/>
  <c r="AQ16" i="25"/>
  <c r="X18" i="25"/>
  <c r="AQ18" i="25"/>
  <c r="AD19" i="25"/>
  <c r="AI19" i="25" s="1"/>
  <c r="AD20" i="25"/>
  <c r="AI20" i="25" s="1"/>
  <c r="T21" i="25"/>
  <c r="AR55" i="25"/>
  <c r="AP30" i="25"/>
  <c r="Y30" i="25"/>
  <c r="AF30" i="25" s="1"/>
  <c r="AE33" i="25"/>
  <c r="AM33" i="25" s="1"/>
  <c r="AJ33" i="25" s="1"/>
  <c r="AL33" i="25" s="1"/>
  <c r="AA33" i="25"/>
  <c r="AE34" i="25"/>
  <c r="AM34" i="25" s="1"/>
  <c r="AJ34" i="25" s="1"/>
  <c r="AL34" i="25" s="1"/>
  <c r="AA34" i="25"/>
  <c r="AB35" i="25" s="1"/>
  <c r="AE35" i="25"/>
  <c r="AM35" i="25" s="1"/>
  <c r="AJ35" i="25" s="1"/>
  <c r="AL35" i="25" s="1"/>
  <c r="AA35" i="25"/>
  <c r="AE36" i="25"/>
  <c r="AM36" i="25" s="1"/>
  <c r="AJ36" i="25" s="1"/>
  <c r="AL36" i="25" s="1"/>
  <c r="AA36" i="25"/>
  <c r="AB37" i="25" s="1"/>
  <c r="AE37" i="25"/>
  <c r="AM37" i="25" s="1"/>
  <c r="AJ37" i="25" s="1"/>
  <c r="AL37" i="25" s="1"/>
  <c r="AA37" i="25"/>
  <c r="AE38" i="25"/>
  <c r="AM38" i="25" s="1"/>
  <c r="AJ38" i="25" s="1"/>
  <c r="AL38" i="25" s="1"/>
  <c r="AA38" i="25"/>
  <c r="AB39" i="25" s="1"/>
  <c r="AE39" i="25"/>
  <c r="AM39" i="25" s="1"/>
  <c r="AJ39" i="25" s="1"/>
  <c r="AL39" i="25" s="1"/>
  <c r="AA39" i="25"/>
  <c r="AE40" i="25"/>
  <c r="AM40" i="25" s="1"/>
  <c r="AJ40" i="25" s="1"/>
  <c r="AL40" i="25" s="1"/>
  <c r="AA40" i="25"/>
  <c r="AB41" i="25" s="1"/>
  <c r="AE41" i="25"/>
  <c r="AM41" i="25" s="1"/>
  <c r="AJ41" i="25" s="1"/>
  <c r="AL41" i="25" s="1"/>
  <c r="AA41" i="25"/>
  <c r="AE42" i="25"/>
  <c r="AM42" i="25" s="1"/>
  <c r="AJ42" i="25" s="1"/>
  <c r="AL42" i="25" s="1"/>
  <c r="AA42" i="25"/>
  <c r="AB43" i="25" s="1"/>
  <c r="AE43" i="25"/>
  <c r="AM43" i="25" s="1"/>
  <c r="AJ43" i="25" s="1"/>
  <c r="AL43" i="25" s="1"/>
  <c r="AA43" i="25"/>
  <c r="AE44" i="25"/>
  <c r="AM44" i="25" s="1"/>
  <c r="AJ44" i="25" s="1"/>
  <c r="AL44" i="25" s="1"/>
  <c r="AA44" i="25"/>
  <c r="AB45" i="25" s="1"/>
  <c r="AE45" i="25"/>
  <c r="AM45" i="25" s="1"/>
  <c r="AJ45" i="25" s="1"/>
  <c r="AL45" i="25" s="1"/>
  <c r="AA45" i="25"/>
  <c r="AE46" i="25"/>
  <c r="AM46" i="25" s="1"/>
  <c r="AJ46" i="25" s="1"/>
  <c r="AL46" i="25" s="1"/>
  <c r="AA46" i="25"/>
  <c r="AB47" i="25" s="1"/>
  <c r="AE47" i="25"/>
  <c r="AM47" i="25" s="1"/>
  <c r="AJ47" i="25" s="1"/>
  <c r="AL47" i="25" s="1"/>
  <c r="AA47" i="25"/>
  <c r="AE48" i="25"/>
  <c r="AM48" i="25" s="1"/>
  <c r="AJ48" i="25" s="1"/>
  <c r="AL48" i="25" s="1"/>
  <c r="AA48" i="25"/>
  <c r="AB49" i="25" s="1"/>
  <c r="AE49" i="25"/>
  <c r="AM49" i="25" s="1"/>
  <c r="AJ49" i="25" s="1"/>
  <c r="AL49" i="25" s="1"/>
  <c r="AA49" i="25"/>
  <c r="AE50" i="25"/>
  <c r="AM50" i="25" s="1"/>
  <c r="AJ50" i="25" s="1"/>
  <c r="AL50" i="25" s="1"/>
  <c r="AA50" i="25"/>
  <c r="AB51" i="25" s="1"/>
  <c r="AE51" i="25"/>
  <c r="AM51" i="25" s="1"/>
  <c r="AJ51" i="25" s="1"/>
  <c r="AL51" i="25" s="1"/>
  <c r="AA51" i="25"/>
  <c r="AE53" i="25"/>
  <c r="AM53" i="25" s="1"/>
  <c r="AJ53" i="25" s="1"/>
  <c r="AL53" i="25" s="1"/>
  <c r="AE52" i="25"/>
  <c r="AM52" i="25" s="1"/>
  <c r="AJ52" i="25" s="1"/>
  <c r="AL52" i="25" s="1"/>
  <c r="AA52" i="25"/>
  <c r="AB53" i="25" s="1"/>
  <c r="AN56" i="25"/>
  <c r="AE56" i="25"/>
  <c r="AM56" i="25" s="1"/>
  <c r="AJ56" i="25" s="1"/>
  <c r="AA56" i="25"/>
  <c r="AR60" i="25"/>
  <c r="AH61" i="25"/>
  <c r="AK61" i="25" s="1"/>
  <c r="AG61" i="25"/>
  <c r="AR62" i="25"/>
  <c r="AH63" i="25"/>
  <c r="AK63" i="25" s="1"/>
  <c r="AG63" i="25"/>
  <c r="AR64" i="25"/>
  <c r="AH65" i="25"/>
  <c r="AK65" i="25" s="1"/>
  <c r="AG65" i="25"/>
  <c r="AR66" i="25"/>
  <c r="AH67" i="25"/>
  <c r="AK67" i="25" s="1"/>
  <c r="AG67" i="25"/>
  <c r="AR68" i="25"/>
  <c r="AR70" i="25"/>
  <c r="AR72" i="25"/>
  <c r="AR74" i="25"/>
  <c r="AR78" i="25"/>
  <c r="AN13" i="25"/>
  <c r="AN21" i="25"/>
  <c r="AN25" i="25"/>
  <c r="AN12" i="25"/>
  <c r="AN14" i="25"/>
  <c r="AN16" i="25"/>
  <c r="AN18" i="25"/>
  <c r="T20" i="25"/>
  <c r="X20" i="25"/>
  <c r="AN20" i="25"/>
  <c r="AD21" i="25"/>
  <c r="AI21" i="25" s="1"/>
  <c r="T22" i="25"/>
  <c r="X22" i="25"/>
  <c r="AQ22" i="25"/>
  <c r="T23" i="25"/>
  <c r="X23" i="25"/>
  <c r="AQ23" i="25"/>
  <c r="T24" i="25"/>
  <c r="X24" i="25"/>
  <c r="AQ24" i="25"/>
  <c r="T25" i="25"/>
  <c r="X25" i="25"/>
  <c r="AQ25" i="25"/>
  <c r="T26" i="25"/>
  <c r="X26" i="25"/>
  <c r="AQ26" i="25"/>
  <c r="T27" i="25"/>
  <c r="X27" i="25"/>
  <c r="AQ27" i="25"/>
  <c r="T28" i="25"/>
  <c r="X28" i="25"/>
  <c r="AE29" i="25"/>
  <c r="AN32" i="25"/>
  <c r="AN33" i="25"/>
  <c r="AN34" i="25"/>
  <c r="AN35" i="25"/>
  <c r="AN36" i="25"/>
  <c r="AN37" i="25"/>
  <c r="AN38" i="25"/>
  <c r="AN39" i="25"/>
  <c r="AN40" i="25"/>
  <c r="AN41" i="25"/>
  <c r="AN42" i="25"/>
  <c r="AN43" i="25"/>
  <c r="AN44" i="25"/>
  <c r="AN45" i="25"/>
  <c r="AN46" i="25"/>
  <c r="AN47" i="25"/>
  <c r="AN48" i="25"/>
  <c r="AN49" i="25"/>
  <c r="AN50" i="25"/>
  <c r="AN51" i="25"/>
  <c r="AN52" i="25"/>
  <c r="W54" i="25"/>
  <c r="AI54" i="25"/>
  <c r="W55" i="25"/>
  <c r="AE57" i="25"/>
  <c r="AM57" i="25" s="1"/>
  <c r="AI58" i="25"/>
  <c r="W59" i="25"/>
  <c r="AI59" i="25"/>
  <c r="AN11" i="25"/>
  <c r="AN15" i="25"/>
  <c r="AN24" i="25"/>
  <c r="AA10" i="25"/>
  <c r="Y11" i="25"/>
  <c r="AP11" i="25"/>
  <c r="AA12" i="25"/>
  <c r="AE12" i="25"/>
  <c r="Y13" i="25"/>
  <c r="AA14" i="25"/>
  <c r="Y15" i="25"/>
  <c r="AA16" i="25"/>
  <c r="AE16" i="25"/>
  <c r="Y17" i="25"/>
  <c r="AA18" i="25"/>
  <c r="AE18" i="25"/>
  <c r="Y19" i="25"/>
  <c r="AA20" i="25"/>
  <c r="Y21" i="25"/>
  <c r="AP23" i="25"/>
  <c r="AP24" i="25"/>
  <c r="AP25" i="25"/>
  <c r="AP26" i="25"/>
  <c r="AP27" i="25"/>
  <c r="Y29" i="25"/>
  <c r="AP28" i="25"/>
  <c r="T29" i="25"/>
  <c r="X29" i="25"/>
  <c r="AQ29" i="25"/>
  <c r="AI57" i="25"/>
  <c r="AM78" i="25"/>
  <c r="W53" i="25"/>
  <c r="W52" i="25"/>
  <c r="AN54" i="25"/>
  <c r="AE54" i="25"/>
  <c r="AM54" i="25" s="1"/>
  <c r="AA54" i="25"/>
  <c r="AN58" i="25"/>
  <c r="AN59" i="25"/>
  <c r="AE58" i="25"/>
  <c r="AA58" i="25"/>
  <c r="AG60" i="25"/>
  <c r="AH60" i="25"/>
  <c r="AK60" i="25" s="1"/>
  <c r="AG62" i="25"/>
  <c r="AH62" i="25"/>
  <c r="AK62" i="25" s="1"/>
  <c r="AG66" i="25"/>
  <c r="AH66" i="25"/>
  <c r="AK66" i="25" s="1"/>
  <c r="AG68" i="25"/>
  <c r="AH68" i="25"/>
  <c r="AK68" i="25" s="1"/>
  <c r="AN23" i="25"/>
  <c r="AN26" i="25"/>
  <c r="AN27" i="25"/>
  <c r="X30" i="25"/>
  <c r="W34" i="25"/>
  <c r="W36" i="25"/>
  <c r="W39" i="25"/>
  <c r="W40" i="25"/>
  <c r="W41" i="25"/>
  <c r="W42" i="25"/>
  <c r="W43" i="25"/>
  <c r="W44" i="25"/>
  <c r="W45" i="25"/>
  <c r="W46" i="25"/>
  <c r="W47" i="25"/>
  <c r="W48" i="25"/>
  <c r="W49" i="25"/>
  <c r="W50" i="25"/>
  <c r="W51" i="25"/>
  <c r="AE55" i="25"/>
  <c r="AE59" i="25"/>
  <c r="AJ63" i="25"/>
  <c r="AP31" i="25"/>
  <c r="Y31" i="25"/>
  <c r="AN28" i="25"/>
  <c r="W35" i="25"/>
  <c r="W37" i="25"/>
  <c r="W38" i="25"/>
  <c r="AA11" i="25"/>
  <c r="Y12" i="25"/>
  <c r="Y14" i="25"/>
  <c r="AA15" i="25"/>
  <c r="Y16" i="25"/>
  <c r="AA17" i="25"/>
  <c r="Y18" i="25"/>
  <c r="AA19" i="25"/>
  <c r="Y20" i="25"/>
  <c r="AA21" i="25"/>
  <c r="AE21" i="25"/>
  <c r="V29" i="25"/>
  <c r="AN29" i="25"/>
  <c r="X31" i="25"/>
  <c r="AN31" i="25"/>
  <c r="AE32" i="25"/>
  <c r="AI55" i="25"/>
  <c r="Y32" i="25"/>
  <c r="Y33" i="25"/>
  <c r="Y35" i="25"/>
  <c r="Y37" i="25"/>
  <c r="Y39" i="25"/>
  <c r="Y41" i="25"/>
  <c r="Y43" i="25"/>
  <c r="Y45" i="25"/>
  <c r="Y47" i="25"/>
  <c r="Y49" i="25"/>
  <c r="Y51" i="25"/>
  <c r="Y53" i="25"/>
  <c r="AF53" i="25" s="1"/>
  <c r="Y55" i="25"/>
  <c r="AF55" i="25" s="1"/>
  <c r="Y57" i="25"/>
  <c r="AF57" i="25" s="1"/>
  <c r="Y59" i="25"/>
  <c r="AA60" i="25"/>
  <c r="AE60" i="25"/>
  <c r="AM60" i="25" s="1"/>
  <c r="AJ60" i="25" s="1"/>
  <c r="Y61" i="25"/>
  <c r="AA62" i="25"/>
  <c r="AB63" i="25" s="1"/>
  <c r="AE62" i="25"/>
  <c r="AM62" i="25" s="1"/>
  <c r="Y63" i="25"/>
  <c r="AA64" i="25"/>
  <c r="AE64" i="25"/>
  <c r="AM64" i="25" s="1"/>
  <c r="Y65" i="25"/>
  <c r="AA66" i="25"/>
  <c r="AE66" i="25"/>
  <c r="AM66" i="25" s="1"/>
  <c r="Y67" i="25"/>
  <c r="AA68" i="25"/>
  <c r="AE68" i="25"/>
  <c r="AM68" i="25" s="1"/>
  <c r="AJ68" i="25" s="1"/>
  <c r="Y69" i="25"/>
  <c r="AA70" i="25"/>
  <c r="AE70" i="25"/>
  <c r="AM70" i="25" s="1"/>
  <c r="Y71" i="25"/>
  <c r="AP71" i="25"/>
  <c r="AA72" i="25"/>
  <c r="AE72" i="25"/>
  <c r="AM72" i="25" s="1"/>
  <c r="Y73" i="25"/>
  <c r="AP73" i="25"/>
  <c r="AA74" i="25"/>
  <c r="AE74" i="25"/>
  <c r="AM74" i="25" s="1"/>
  <c r="Y75" i="25"/>
  <c r="AP75" i="25"/>
  <c r="AE76" i="25"/>
  <c r="AM76" i="25" s="1"/>
  <c r="Y77" i="25"/>
  <c r="AP77" i="25"/>
  <c r="Y79" i="25"/>
  <c r="AP79" i="25"/>
  <c r="AN61" i="25"/>
  <c r="AN63" i="25"/>
  <c r="AN65" i="25"/>
  <c r="AN67" i="25"/>
  <c r="AB69" i="25"/>
  <c r="AN69" i="25"/>
  <c r="AN71" i="25"/>
  <c r="AN73" i="25"/>
  <c r="AN75" i="25"/>
  <c r="V76" i="25"/>
  <c r="AQ76" i="25"/>
  <c r="X77" i="25"/>
  <c r="AN77" i="25"/>
  <c r="V78" i="25"/>
  <c r="AQ78" i="25"/>
  <c r="T79" i="25"/>
  <c r="X79" i="25"/>
  <c r="AN79" i="25"/>
  <c r="V80" i="25"/>
  <c r="AQ80" i="25"/>
  <c r="Y34" i="25"/>
  <c r="Y36" i="25"/>
  <c r="Y38" i="25"/>
  <c r="Y40" i="25"/>
  <c r="Y42" i="25"/>
  <c r="Y44" i="25"/>
  <c r="Y46" i="25"/>
  <c r="Y48" i="25"/>
  <c r="Y50" i="25"/>
  <c r="Y52" i="25"/>
  <c r="Y54" i="25"/>
  <c r="AA55" i="25"/>
  <c r="AB56" i="25" s="1"/>
  <c r="Y56" i="25"/>
  <c r="AA57" i="25"/>
  <c r="AB58" i="25" s="1"/>
  <c r="Y58" i="25"/>
  <c r="AA59" i="25"/>
  <c r="AB60" i="25" s="1"/>
  <c r="Y60" i="25"/>
  <c r="AF60" i="25" s="1"/>
  <c r="AA61" i="25"/>
  <c r="Y62" i="25"/>
  <c r="AF62" i="25" s="1"/>
  <c r="AA63" i="25"/>
  <c r="AB64" i="25" s="1"/>
  <c r="Y64" i="25"/>
  <c r="AF64" i="25" s="1"/>
  <c r="AA65" i="25"/>
  <c r="AB66" i="25" s="1"/>
  <c r="Y66" i="25"/>
  <c r="AF66" i="25" s="1"/>
  <c r="AA67" i="25"/>
  <c r="AB68" i="25" s="1"/>
  <c r="Y68" i="25"/>
  <c r="AF68" i="25" s="1"/>
  <c r="AE69" i="25"/>
  <c r="AM69" i="25" s="1"/>
  <c r="Y70" i="25"/>
  <c r="AF70" i="25" s="1"/>
  <c r="AP70" i="25"/>
  <c r="AE71" i="25"/>
  <c r="Y72" i="25"/>
  <c r="AF72" i="25" s="1"/>
  <c r="AP72" i="25"/>
  <c r="AE73" i="25"/>
  <c r="AM73" i="25" s="1"/>
  <c r="Y74" i="25"/>
  <c r="AF74" i="25" s="1"/>
  <c r="AP74" i="25"/>
  <c r="AE75" i="25"/>
  <c r="Y76" i="25"/>
  <c r="AF76" i="25" s="1"/>
  <c r="AP76" i="25"/>
  <c r="AE77" i="25"/>
  <c r="AM77" i="25" s="1"/>
  <c r="Y78" i="25"/>
  <c r="AF78" i="25" s="1"/>
  <c r="AP78" i="25"/>
  <c r="AE79" i="25"/>
  <c r="AM79" i="25" s="1"/>
  <c r="Y80" i="25"/>
  <c r="AP80" i="25"/>
  <c r="V69" i="25"/>
  <c r="W69" i="25" s="1"/>
  <c r="T70" i="25"/>
  <c r="V71" i="25"/>
  <c r="W71" i="25" s="1"/>
  <c r="T72" i="25"/>
  <c r="V73" i="25"/>
  <c r="W73" i="25" s="1"/>
  <c r="T74" i="25"/>
  <c r="V75" i="25"/>
  <c r="W75" i="25" s="1"/>
  <c r="T76" i="25"/>
  <c r="AB77" i="25" s="1"/>
  <c r="V77" i="25"/>
  <c r="T78" i="25"/>
  <c r="V79" i="25"/>
  <c r="W79" i="25" s="1"/>
  <c r="T80" i="25"/>
  <c r="B18" i="44"/>
  <c r="B19" i="44"/>
  <c r="B20" i="44"/>
  <c r="B21" i="44"/>
  <c r="B22" i="44"/>
  <c r="B23" i="44"/>
  <c r="B24" i="44"/>
  <c r="B25" i="44"/>
  <c r="B26" i="44"/>
  <c r="B27" i="44"/>
  <c r="B28" i="44"/>
  <c r="B29" i="44"/>
  <c r="B30" i="44"/>
  <c r="B31" i="44"/>
  <c r="B32" i="44"/>
  <c r="B33" i="44"/>
  <c r="B34" i="44"/>
  <c r="B35" i="44"/>
  <c r="B36" i="44"/>
  <c r="B37" i="44"/>
  <c r="B38" i="44"/>
  <c r="B39" i="44"/>
  <c r="B40" i="44"/>
  <c r="B41" i="44"/>
  <c r="B42" i="44"/>
  <c r="B43" i="44"/>
  <c r="B44" i="44"/>
  <c r="B45" i="44"/>
  <c r="B46" i="44"/>
  <c r="B47" i="44"/>
  <c r="B48" i="44"/>
  <c r="B49" i="44"/>
  <c r="B50" i="44"/>
  <c r="B51" i="44"/>
  <c r="B52" i="44"/>
  <c r="B53" i="44"/>
  <c r="B54" i="44"/>
  <c r="B55" i="44"/>
  <c r="B56" i="44"/>
  <c r="B57" i="44"/>
  <c r="B58" i="44"/>
  <c r="B59" i="44"/>
  <c r="B60" i="44"/>
  <c r="B61" i="44"/>
  <c r="B62" i="44"/>
  <c r="B63" i="44"/>
  <c r="B64" i="44"/>
  <c r="B65" i="44"/>
  <c r="B66" i="44"/>
  <c r="B67" i="44"/>
  <c r="B68" i="44"/>
  <c r="B69" i="44"/>
  <c r="B70" i="44"/>
  <c r="B71" i="44"/>
  <c r="B72" i="44"/>
  <c r="B73" i="44"/>
  <c r="B74" i="44"/>
  <c r="B75" i="44"/>
  <c r="B76" i="44"/>
  <c r="B77" i="44"/>
  <c r="B78" i="44"/>
  <c r="B17" i="44"/>
  <c r="C17" i="44"/>
  <c r="D17" i="44"/>
  <c r="E17" i="44"/>
  <c r="F17" i="44"/>
  <c r="G17" i="44"/>
  <c r="H17" i="44"/>
  <c r="C18" i="44"/>
  <c r="D18" i="44"/>
  <c r="E18" i="44"/>
  <c r="F18" i="44"/>
  <c r="G18" i="44"/>
  <c r="H18" i="44"/>
  <c r="C19" i="44"/>
  <c r="D19" i="44"/>
  <c r="E19" i="44"/>
  <c r="F19" i="44"/>
  <c r="G19" i="44"/>
  <c r="H19" i="44"/>
  <c r="C20" i="44"/>
  <c r="D20" i="44"/>
  <c r="E20" i="44"/>
  <c r="F20" i="44"/>
  <c r="G20" i="44"/>
  <c r="H20" i="44"/>
  <c r="C21" i="44"/>
  <c r="D21" i="44"/>
  <c r="E21" i="44"/>
  <c r="F21" i="44"/>
  <c r="G21" i="44"/>
  <c r="H21" i="44"/>
  <c r="C22" i="44"/>
  <c r="D22" i="44"/>
  <c r="E22" i="44"/>
  <c r="F22" i="44"/>
  <c r="G22" i="44"/>
  <c r="H22" i="44"/>
  <c r="C23" i="44"/>
  <c r="D23" i="44"/>
  <c r="E23" i="44"/>
  <c r="F23" i="44"/>
  <c r="G23" i="44"/>
  <c r="H23" i="44"/>
  <c r="C24" i="44"/>
  <c r="D24" i="44"/>
  <c r="E24" i="44"/>
  <c r="F24" i="44"/>
  <c r="G24" i="44"/>
  <c r="H24" i="44"/>
  <c r="C25" i="44"/>
  <c r="D25" i="44"/>
  <c r="E25" i="44"/>
  <c r="F25" i="44"/>
  <c r="G25" i="44"/>
  <c r="H25" i="44"/>
  <c r="C26" i="44"/>
  <c r="D26" i="44"/>
  <c r="E26" i="44"/>
  <c r="F26" i="44"/>
  <c r="G26" i="44"/>
  <c r="H26" i="44"/>
  <c r="C27" i="44"/>
  <c r="D27" i="44"/>
  <c r="E27" i="44"/>
  <c r="F27" i="44"/>
  <c r="G27" i="44"/>
  <c r="H27" i="44"/>
  <c r="C28" i="44"/>
  <c r="D28" i="44"/>
  <c r="E28" i="44"/>
  <c r="F28" i="44"/>
  <c r="G28" i="44"/>
  <c r="H28" i="44"/>
  <c r="C29" i="44"/>
  <c r="D29" i="44"/>
  <c r="E29" i="44"/>
  <c r="F29" i="44"/>
  <c r="G29" i="44"/>
  <c r="H29" i="44"/>
  <c r="C30" i="44"/>
  <c r="D30" i="44"/>
  <c r="E30" i="44"/>
  <c r="F30" i="44"/>
  <c r="G30" i="44"/>
  <c r="H30" i="44"/>
  <c r="C31" i="44"/>
  <c r="D31" i="44"/>
  <c r="E31" i="44"/>
  <c r="F31" i="44"/>
  <c r="G31" i="44"/>
  <c r="H31" i="44"/>
  <c r="C32" i="44"/>
  <c r="D32" i="44"/>
  <c r="E32" i="44"/>
  <c r="F32" i="44"/>
  <c r="G32" i="44"/>
  <c r="H32" i="44"/>
  <c r="C33" i="44"/>
  <c r="D33" i="44"/>
  <c r="E33" i="44"/>
  <c r="F33" i="44"/>
  <c r="G33" i="44"/>
  <c r="H33" i="44"/>
  <c r="C34" i="44"/>
  <c r="D34" i="44"/>
  <c r="E34" i="44"/>
  <c r="F34" i="44"/>
  <c r="G34" i="44"/>
  <c r="H34" i="44"/>
  <c r="C35" i="44"/>
  <c r="D35" i="44"/>
  <c r="E35" i="44"/>
  <c r="F35" i="44"/>
  <c r="G35" i="44"/>
  <c r="H35" i="44"/>
  <c r="C36" i="44"/>
  <c r="D36" i="44"/>
  <c r="E36" i="44"/>
  <c r="F36" i="44"/>
  <c r="G36" i="44"/>
  <c r="H36" i="44"/>
  <c r="C37" i="44"/>
  <c r="D37" i="44"/>
  <c r="E37" i="44"/>
  <c r="F37" i="44"/>
  <c r="G37" i="44"/>
  <c r="H37" i="44"/>
  <c r="C38" i="44"/>
  <c r="D38" i="44"/>
  <c r="E38" i="44"/>
  <c r="F38" i="44"/>
  <c r="G38" i="44"/>
  <c r="H38" i="44"/>
  <c r="I18" i="44"/>
  <c r="I19" i="44"/>
  <c r="I20" i="44"/>
  <c r="I21" i="44"/>
  <c r="I22" i="44"/>
  <c r="I23" i="44"/>
  <c r="I24" i="44"/>
  <c r="I25" i="44"/>
  <c r="I26" i="44"/>
  <c r="I27" i="44"/>
  <c r="I28" i="44"/>
  <c r="I29" i="44"/>
  <c r="I30" i="44"/>
  <c r="I31" i="44"/>
  <c r="I32" i="44"/>
  <c r="I33" i="44"/>
  <c r="I34" i="44"/>
  <c r="I35" i="44"/>
  <c r="I36" i="44"/>
  <c r="I37" i="44"/>
  <c r="I38" i="44"/>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H30" i="43"/>
  <c r="H31" i="43"/>
  <c r="H32" i="43"/>
  <c r="H33" i="43"/>
  <c r="H34" i="43"/>
  <c r="H35" i="43"/>
  <c r="H36" i="43"/>
  <c r="H37" i="43"/>
  <c r="H38" i="43"/>
  <c r="H39" i="43"/>
  <c r="H40" i="43"/>
  <c r="H41" i="43"/>
  <c r="H42" i="43"/>
  <c r="H43" i="43"/>
  <c r="H44" i="43"/>
  <c r="H45" i="43"/>
  <c r="H46" i="43"/>
  <c r="H47" i="43"/>
  <c r="H48" i="43"/>
  <c r="H49" i="43"/>
  <c r="H50" i="43"/>
  <c r="H51" i="43"/>
  <c r="H52" i="43"/>
  <c r="H53" i="43"/>
  <c r="H54" i="43"/>
  <c r="H55" i="43"/>
  <c r="H56" i="43"/>
  <c r="H57" i="43"/>
  <c r="H58" i="43"/>
  <c r="H59" i="43"/>
  <c r="H60" i="43"/>
  <c r="H61" i="43"/>
  <c r="H62" i="43"/>
  <c r="H63" i="43"/>
  <c r="H64" i="43"/>
  <c r="H65" i="43"/>
  <c r="H66" i="43"/>
  <c r="H67" i="43"/>
  <c r="H68" i="43"/>
  <c r="H69" i="43"/>
  <c r="H70" i="43"/>
  <c r="H71" i="43"/>
  <c r="H72" i="43"/>
  <c r="H73" i="43"/>
  <c r="H74" i="43"/>
  <c r="H75" i="43"/>
  <c r="H76" i="43"/>
  <c r="H77" i="43"/>
  <c r="H78" i="43"/>
  <c r="H79" i="43"/>
  <c r="H80" i="43"/>
  <c r="H81" i="43"/>
  <c r="H82" i="43"/>
  <c r="H83" i="43"/>
  <c r="H84" i="43"/>
  <c r="H85" i="43"/>
  <c r="H86" i="43"/>
  <c r="H87" i="43"/>
  <c r="H88" i="43"/>
  <c r="H89" i="43"/>
  <c r="G30" i="43"/>
  <c r="G31" i="43"/>
  <c r="G32" i="43"/>
  <c r="G33" i="43"/>
  <c r="G34" i="43"/>
  <c r="G35" i="43"/>
  <c r="G36" i="43"/>
  <c r="G37" i="43"/>
  <c r="G38" i="43"/>
  <c r="G39" i="43"/>
  <c r="G40" i="43"/>
  <c r="G41" i="43"/>
  <c r="G42" i="43"/>
  <c r="G43" i="43"/>
  <c r="G44" i="43"/>
  <c r="G45" i="43"/>
  <c r="G46" i="43"/>
  <c r="G47" i="43"/>
  <c r="G48" i="43"/>
  <c r="G49" i="43"/>
  <c r="G50" i="43"/>
  <c r="G51" i="43"/>
  <c r="G52" i="43"/>
  <c r="G53" i="43"/>
  <c r="G54" i="43"/>
  <c r="G55" i="43"/>
  <c r="G56" i="43"/>
  <c r="G57" i="43"/>
  <c r="G58" i="43"/>
  <c r="G59" i="43"/>
  <c r="G60" i="43"/>
  <c r="G61" i="43"/>
  <c r="G62" i="43"/>
  <c r="G63" i="43"/>
  <c r="G64" i="43"/>
  <c r="G65" i="43"/>
  <c r="G66" i="43"/>
  <c r="G67" i="43"/>
  <c r="G68" i="43"/>
  <c r="G69" i="43"/>
  <c r="G70" i="43"/>
  <c r="G71" i="43"/>
  <c r="G72" i="43"/>
  <c r="G73" i="43"/>
  <c r="G74" i="43"/>
  <c r="G75" i="43"/>
  <c r="G76" i="43"/>
  <c r="G77" i="43"/>
  <c r="G78" i="43"/>
  <c r="G79" i="43"/>
  <c r="G80" i="43"/>
  <c r="G81" i="43"/>
  <c r="G82" i="43"/>
  <c r="G83" i="43"/>
  <c r="G84" i="43"/>
  <c r="G85" i="43"/>
  <c r="G86" i="43"/>
  <c r="G87" i="43"/>
  <c r="G88" i="43"/>
  <c r="G8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D30" i="43"/>
  <c r="D31" i="43"/>
  <c r="D32" i="43"/>
  <c r="D33" i="43"/>
  <c r="D34" i="43"/>
  <c r="D35" i="43"/>
  <c r="D36" i="43"/>
  <c r="D37" i="43"/>
  <c r="D38" i="43"/>
  <c r="D39" i="43"/>
  <c r="D40" i="43"/>
  <c r="D41" i="43"/>
  <c r="D42" i="43"/>
  <c r="D43" i="43"/>
  <c r="D44" i="43"/>
  <c r="D45" i="43"/>
  <c r="D46" i="43"/>
  <c r="D47" i="43"/>
  <c r="D48" i="43"/>
  <c r="D49" i="43"/>
  <c r="D50" i="43"/>
  <c r="D51" i="43"/>
  <c r="D52" i="43"/>
  <c r="D53" i="43"/>
  <c r="D54" i="43"/>
  <c r="D55" i="43"/>
  <c r="D56" i="43"/>
  <c r="D57" i="43"/>
  <c r="D58" i="43"/>
  <c r="D59" i="43"/>
  <c r="D60" i="43"/>
  <c r="D61" i="43"/>
  <c r="D62" i="43"/>
  <c r="D63" i="43"/>
  <c r="D64" i="43"/>
  <c r="D65" i="43"/>
  <c r="D66" i="43"/>
  <c r="D67" i="43"/>
  <c r="D68" i="43"/>
  <c r="D69" i="43"/>
  <c r="D70" i="43"/>
  <c r="D71" i="43"/>
  <c r="D72" i="43"/>
  <c r="D73" i="43"/>
  <c r="D74" i="43"/>
  <c r="D75" i="43"/>
  <c r="D76" i="43"/>
  <c r="D77" i="43"/>
  <c r="D78" i="43"/>
  <c r="D79" i="43"/>
  <c r="D80" i="43"/>
  <c r="D81" i="43"/>
  <c r="D82" i="43"/>
  <c r="D83" i="43"/>
  <c r="D84" i="43"/>
  <c r="D85" i="43"/>
  <c r="D86" i="43"/>
  <c r="D87" i="43"/>
  <c r="D88" i="43"/>
  <c r="D89" i="43"/>
  <c r="C30" i="43"/>
  <c r="C31" i="43"/>
  <c r="C32" i="43"/>
  <c r="C33" i="43"/>
  <c r="C34" i="43"/>
  <c r="C35" i="43"/>
  <c r="C36" i="43"/>
  <c r="C37" i="43"/>
  <c r="C38" i="43"/>
  <c r="C39" i="43"/>
  <c r="C40" i="43"/>
  <c r="C41" i="43"/>
  <c r="C42" i="43"/>
  <c r="C43" i="43"/>
  <c r="C44" i="43"/>
  <c r="C45" i="43"/>
  <c r="C46" i="43"/>
  <c r="C47" i="43"/>
  <c r="C48" i="43"/>
  <c r="C49" i="43"/>
  <c r="C50" i="43"/>
  <c r="C51" i="43"/>
  <c r="C52" i="43"/>
  <c r="C53" i="43"/>
  <c r="C54" i="43"/>
  <c r="C55" i="43"/>
  <c r="C56" i="43"/>
  <c r="C57" i="43"/>
  <c r="C58" i="43"/>
  <c r="C59" i="43"/>
  <c r="C60" i="43"/>
  <c r="C61" i="43"/>
  <c r="C62" i="43"/>
  <c r="C63" i="43"/>
  <c r="C64" i="43"/>
  <c r="C65" i="43"/>
  <c r="C66" i="43"/>
  <c r="C67" i="43"/>
  <c r="C68" i="43"/>
  <c r="C69" i="43"/>
  <c r="C70" i="43"/>
  <c r="C71" i="43"/>
  <c r="C72" i="43"/>
  <c r="C73" i="43"/>
  <c r="C74" i="43"/>
  <c r="C75" i="43"/>
  <c r="C76" i="43"/>
  <c r="C77" i="43"/>
  <c r="C78" i="43"/>
  <c r="C79" i="43"/>
  <c r="C80" i="43"/>
  <c r="C81" i="43"/>
  <c r="C82" i="43"/>
  <c r="C83" i="43"/>
  <c r="C84" i="43"/>
  <c r="C85" i="43"/>
  <c r="C86" i="43"/>
  <c r="C87" i="43"/>
  <c r="C88" i="43"/>
  <c r="C89"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c r="B55" i="43"/>
  <c r="B56" i="43"/>
  <c r="B57" i="43"/>
  <c r="B58" i="43"/>
  <c r="B59" i="43"/>
  <c r="B60" i="43"/>
  <c r="B61" i="43"/>
  <c r="B62" i="43"/>
  <c r="B63" i="43"/>
  <c r="B64" i="43"/>
  <c r="B65" i="43"/>
  <c r="B66" i="43"/>
  <c r="B67" i="43"/>
  <c r="B68" i="43"/>
  <c r="B69" i="43"/>
  <c r="B70" i="43"/>
  <c r="B71" i="43"/>
  <c r="B72" i="43"/>
  <c r="B73" i="43"/>
  <c r="B74" i="43"/>
  <c r="B75" i="43"/>
  <c r="B76" i="43"/>
  <c r="B77" i="43"/>
  <c r="B78" i="43"/>
  <c r="B79" i="43"/>
  <c r="B80" i="43"/>
  <c r="B81" i="43"/>
  <c r="B82" i="43"/>
  <c r="B83" i="43"/>
  <c r="B84" i="43"/>
  <c r="B85" i="43"/>
  <c r="B86" i="43"/>
  <c r="B87" i="43"/>
  <c r="B88" i="43"/>
  <c r="B89" i="43"/>
  <c r="H20" i="45"/>
  <c r="H21" i="45"/>
  <c r="H22" i="45"/>
  <c r="H23" i="45"/>
  <c r="H24" i="45"/>
  <c r="H25" i="45"/>
  <c r="H26" i="45"/>
  <c r="H27" i="45"/>
  <c r="H28" i="45"/>
  <c r="H29" i="45"/>
  <c r="H30" i="45"/>
  <c r="H31" i="45"/>
  <c r="H32" i="45"/>
  <c r="H33" i="45"/>
  <c r="H34" i="45"/>
  <c r="H35" i="45"/>
  <c r="H36" i="45"/>
  <c r="H37" i="45"/>
  <c r="H38" i="45"/>
  <c r="H39" i="45"/>
  <c r="H40" i="45"/>
  <c r="H41" i="45"/>
  <c r="H42" i="45"/>
  <c r="H43" i="45"/>
  <c r="H44" i="45"/>
  <c r="H45" i="45"/>
  <c r="H46" i="45"/>
  <c r="H47" i="45"/>
  <c r="H48" i="45"/>
  <c r="H49" i="45"/>
  <c r="H50" i="45"/>
  <c r="H51" i="45"/>
  <c r="H52" i="45"/>
  <c r="H53" i="45"/>
  <c r="H54" i="45"/>
  <c r="H55" i="45"/>
  <c r="H56" i="45"/>
  <c r="H19" i="45"/>
  <c r="H18" i="45"/>
  <c r="G20" i="45"/>
  <c r="G21" i="45"/>
  <c r="G22" i="45"/>
  <c r="G23" i="45"/>
  <c r="G24" i="45"/>
  <c r="G25" i="45"/>
  <c r="G26" i="45"/>
  <c r="G27" i="45"/>
  <c r="G28" i="45"/>
  <c r="G29" i="45"/>
  <c r="G30" i="45"/>
  <c r="G31" i="45"/>
  <c r="G32" i="45"/>
  <c r="G33" i="45"/>
  <c r="G34" i="45"/>
  <c r="G35" i="45"/>
  <c r="G36" i="45"/>
  <c r="G37" i="45"/>
  <c r="G38" i="45"/>
  <c r="G39" i="45"/>
  <c r="G40" i="45"/>
  <c r="G41" i="45"/>
  <c r="G42" i="45"/>
  <c r="G43" i="45"/>
  <c r="G44" i="45"/>
  <c r="G45" i="45"/>
  <c r="G46" i="45"/>
  <c r="G47" i="45"/>
  <c r="G48" i="45"/>
  <c r="G49" i="45"/>
  <c r="G50" i="45"/>
  <c r="G51" i="45"/>
  <c r="G52" i="45"/>
  <c r="G53" i="45"/>
  <c r="G54" i="45"/>
  <c r="G55" i="45"/>
  <c r="G56" i="45"/>
  <c r="G19" i="45"/>
  <c r="G18" i="45"/>
  <c r="F20" i="45"/>
  <c r="F21" i="45"/>
  <c r="F22" i="45"/>
  <c r="F23" i="45"/>
  <c r="F24" i="45"/>
  <c r="F25" i="45"/>
  <c r="F26" i="45"/>
  <c r="F27" i="45"/>
  <c r="F28" i="45"/>
  <c r="F29" i="45"/>
  <c r="F30" i="45"/>
  <c r="F31" i="45"/>
  <c r="F32" i="45"/>
  <c r="F33" i="45"/>
  <c r="F34" i="45"/>
  <c r="F35" i="45"/>
  <c r="F36" i="45"/>
  <c r="F37" i="45"/>
  <c r="F38" i="45"/>
  <c r="F39" i="45"/>
  <c r="F40" i="45"/>
  <c r="F41" i="45"/>
  <c r="F42" i="45"/>
  <c r="F43" i="45"/>
  <c r="F44" i="45"/>
  <c r="F45" i="45"/>
  <c r="F46" i="45"/>
  <c r="F47" i="45"/>
  <c r="F48" i="45"/>
  <c r="F49" i="45"/>
  <c r="F50" i="45"/>
  <c r="F51" i="45"/>
  <c r="F52" i="45"/>
  <c r="F53" i="45"/>
  <c r="F54" i="45"/>
  <c r="F55" i="45"/>
  <c r="F56" i="45"/>
  <c r="F19" i="45"/>
  <c r="F18" i="45"/>
  <c r="E20" i="45"/>
  <c r="E21" i="45"/>
  <c r="E22" i="45"/>
  <c r="E23" i="45"/>
  <c r="E24" i="45"/>
  <c r="E25" i="45"/>
  <c r="E26" i="45"/>
  <c r="E27" i="45"/>
  <c r="E28" i="45"/>
  <c r="E29" i="45"/>
  <c r="E30" i="45"/>
  <c r="E31" i="45"/>
  <c r="E32" i="45"/>
  <c r="E33" i="45"/>
  <c r="E34" i="45"/>
  <c r="E35" i="45"/>
  <c r="E36" i="45"/>
  <c r="E37" i="45"/>
  <c r="E38" i="45"/>
  <c r="E39" i="45"/>
  <c r="E40" i="45"/>
  <c r="E41" i="45"/>
  <c r="E42" i="45"/>
  <c r="E43" i="45"/>
  <c r="E44" i="45"/>
  <c r="E45" i="45"/>
  <c r="E46" i="45"/>
  <c r="E47" i="45"/>
  <c r="E48" i="45"/>
  <c r="E49" i="45"/>
  <c r="E50" i="45"/>
  <c r="E51" i="45"/>
  <c r="E52" i="45"/>
  <c r="E53" i="45"/>
  <c r="E54" i="45"/>
  <c r="E55" i="45"/>
  <c r="E56" i="45"/>
  <c r="E19" i="45"/>
  <c r="E18"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D47" i="45"/>
  <c r="D48" i="45"/>
  <c r="D49" i="45"/>
  <c r="D50" i="45"/>
  <c r="D51" i="45"/>
  <c r="D52" i="45"/>
  <c r="D53" i="45"/>
  <c r="D54" i="45"/>
  <c r="D55" i="45"/>
  <c r="D56" i="45"/>
  <c r="D19" i="45"/>
  <c r="D18"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19" i="45"/>
  <c r="C18" i="45"/>
  <c r="H39" i="44"/>
  <c r="H40" i="44"/>
  <c r="H41" i="44"/>
  <c r="H42" i="44"/>
  <c r="H43" i="44"/>
  <c r="H44" i="44"/>
  <c r="H45" i="44"/>
  <c r="H46" i="44"/>
  <c r="H47" i="44"/>
  <c r="H48" i="44"/>
  <c r="H49" i="44"/>
  <c r="H50" i="44"/>
  <c r="H51" i="44"/>
  <c r="H52" i="44"/>
  <c r="H53" i="44"/>
  <c r="H54" i="44"/>
  <c r="H55" i="44"/>
  <c r="H56" i="44"/>
  <c r="H57" i="44"/>
  <c r="H58" i="44"/>
  <c r="H59" i="44"/>
  <c r="H60" i="44"/>
  <c r="H61" i="44"/>
  <c r="H62" i="44"/>
  <c r="H63" i="44"/>
  <c r="H64" i="44"/>
  <c r="H65" i="44"/>
  <c r="H66" i="44"/>
  <c r="H67" i="44"/>
  <c r="H68" i="44"/>
  <c r="H69" i="44"/>
  <c r="H70" i="44"/>
  <c r="H71" i="44"/>
  <c r="H72" i="44"/>
  <c r="H73" i="44"/>
  <c r="H74" i="44"/>
  <c r="H75" i="44"/>
  <c r="H76" i="44"/>
  <c r="H77" i="44"/>
  <c r="H78" i="44"/>
  <c r="G39" i="44"/>
  <c r="G40" i="44"/>
  <c r="G41" i="44"/>
  <c r="G42" i="44"/>
  <c r="G43" i="44"/>
  <c r="G44" i="44"/>
  <c r="G45" i="44"/>
  <c r="G46" i="44"/>
  <c r="G47" i="44"/>
  <c r="G48" i="44"/>
  <c r="G49" i="44"/>
  <c r="G50" i="44"/>
  <c r="G51" i="44"/>
  <c r="G52" i="44"/>
  <c r="G53" i="44"/>
  <c r="G54" i="44"/>
  <c r="G55" i="44"/>
  <c r="G56" i="44"/>
  <c r="G57" i="44"/>
  <c r="G58" i="44"/>
  <c r="G59" i="44"/>
  <c r="G60" i="44"/>
  <c r="G61" i="44"/>
  <c r="G62" i="44"/>
  <c r="G63" i="44"/>
  <c r="G64" i="44"/>
  <c r="G65" i="44"/>
  <c r="G66" i="44"/>
  <c r="G67" i="44"/>
  <c r="G68" i="44"/>
  <c r="G69" i="44"/>
  <c r="G70" i="44"/>
  <c r="G71" i="44"/>
  <c r="G72" i="44"/>
  <c r="G73" i="44"/>
  <c r="G74" i="44"/>
  <c r="G75" i="44"/>
  <c r="G76" i="44"/>
  <c r="G77" i="44"/>
  <c r="G78" i="44"/>
  <c r="F39" i="44"/>
  <c r="F40" i="44"/>
  <c r="F41" i="44"/>
  <c r="F42" i="44"/>
  <c r="F43" i="44"/>
  <c r="F44" i="44"/>
  <c r="F45" i="44"/>
  <c r="F46" i="44"/>
  <c r="F47" i="44"/>
  <c r="F48" i="44"/>
  <c r="F49" i="44"/>
  <c r="F50" i="44"/>
  <c r="F51" i="44"/>
  <c r="F52" i="44"/>
  <c r="F53" i="44"/>
  <c r="F54" i="44"/>
  <c r="F55" i="44"/>
  <c r="F56" i="44"/>
  <c r="F57" i="44"/>
  <c r="F58" i="44"/>
  <c r="F59" i="44"/>
  <c r="F60" i="44"/>
  <c r="F61" i="44"/>
  <c r="F62" i="44"/>
  <c r="F63" i="44"/>
  <c r="F64" i="44"/>
  <c r="F65" i="44"/>
  <c r="F66" i="44"/>
  <c r="F67" i="44"/>
  <c r="F68" i="44"/>
  <c r="F69" i="44"/>
  <c r="F70" i="44"/>
  <c r="F71" i="44"/>
  <c r="F72" i="44"/>
  <c r="F73" i="44"/>
  <c r="F74" i="44"/>
  <c r="F75" i="44"/>
  <c r="F76" i="44"/>
  <c r="F77" i="44"/>
  <c r="F78" i="44"/>
  <c r="E39" i="44"/>
  <c r="E40" i="44"/>
  <c r="E41" i="44"/>
  <c r="E42" i="44"/>
  <c r="E43" i="44"/>
  <c r="E44" i="44"/>
  <c r="E45" i="44"/>
  <c r="E46" i="44"/>
  <c r="E47" i="44"/>
  <c r="E48" i="44"/>
  <c r="E49" i="44"/>
  <c r="E50" i="44"/>
  <c r="E51" i="44"/>
  <c r="E52" i="44"/>
  <c r="E53" i="44"/>
  <c r="E54" i="44"/>
  <c r="E55" i="44"/>
  <c r="E56" i="44"/>
  <c r="E57" i="44"/>
  <c r="E58" i="44"/>
  <c r="E59" i="44"/>
  <c r="E60" i="44"/>
  <c r="E61" i="44"/>
  <c r="E62" i="44"/>
  <c r="E63" i="44"/>
  <c r="E64" i="44"/>
  <c r="E65" i="44"/>
  <c r="E66" i="44"/>
  <c r="E67" i="44"/>
  <c r="E68" i="44"/>
  <c r="E69" i="44"/>
  <c r="E70" i="44"/>
  <c r="E71" i="44"/>
  <c r="E72" i="44"/>
  <c r="E73" i="44"/>
  <c r="E74" i="44"/>
  <c r="E75" i="44"/>
  <c r="E76" i="44"/>
  <c r="E77" i="44"/>
  <c r="E7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70" i="44"/>
  <c r="D71" i="44"/>
  <c r="D72" i="44"/>
  <c r="D73" i="44"/>
  <c r="D74" i="44"/>
  <c r="D75" i="44"/>
  <c r="D76" i="44"/>
  <c r="D77" i="44"/>
  <c r="D7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70" i="44"/>
  <c r="C71" i="44"/>
  <c r="C72" i="44"/>
  <c r="C73" i="44"/>
  <c r="C74" i="44"/>
  <c r="C75" i="44"/>
  <c r="C76" i="44"/>
  <c r="C77" i="44"/>
  <c r="C78" i="44"/>
  <c r="E19" i="43"/>
  <c r="E20" i="43"/>
  <c r="E21" i="43"/>
  <c r="E22" i="43"/>
  <c r="E23" i="43"/>
  <c r="E24" i="43"/>
  <c r="E25" i="43"/>
  <c r="E26" i="43"/>
  <c r="E27" i="43"/>
  <c r="E28" i="43"/>
  <c r="E29" i="43"/>
  <c r="E18" i="43"/>
  <c r="E17" i="43"/>
  <c r="H19" i="43"/>
  <c r="H20" i="43"/>
  <c r="H21" i="43"/>
  <c r="H22" i="43"/>
  <c r="H23" i="43"/>
  <c r="H24" i="43"/>
  <c r="H25" i="43"/>
  <c r="H26" i="43"/>
  <c r="H27" i="43"/>
  <c r="H28" i="43"/>
  <c r="H29" i="43"/>
  <c r="H18" i="43"/>
  <c r="H17" i="43"/>
  <c r="G19" i="43"/>
  <c r="G20" i="43"/>
  <c r="G21" i="43"/>
  <c r="G22" i="43"/>
  <c r="G23" i="43"/>
  <c r="G24" i="43"/>
  <c r="G25" i="43"/>
  <c r="G26" i="43"/>
  <c r="G27" i="43"/>
  <c r="G28" i="43"/>
  <c r="G29" i="43"/>
  <c r="G18" i="43"/>
  <c r="G17" i="43"/>
  <c r="F19" i="43"/>
  <c r="F20" i="43"/>
  <c r="F21" i="43"/>
  <c r="F22" i="43"/>
  <c r="F23" i="43"/>
  <c r="F24" i="43"/>
  <c r="F25" i="43"/>
  <c r="F26" i="43"/>
  <c r="F27" i="43"/>
  <c r="F28" i="43"/>
  <c r="F29" i="43"/>
  <c r="F18" i="43"/>
  <c r="F17" i="43"/>
  <c r="D19" i="43"/>
  <c r="D20" i="43"/>
  <c r="D21" i="43"/>
  <c r="D22" i="43"/>
  <c r="D23" i="43"/>
  <c r="D24" i="43"/>
  <c r="D25" i="43"/>
  <c r="D26" i="43"/>
  <c r="D27" i="43"/>
  <c r="D28" i="43"/>
  <c r="D29" i="43"/>
  <c r="D18" i="43"/>
  <c r="D17" i="43"/>
  <c r="C19" i="43"/>
  <c r="C20" i="43"/>
  <c r="C21" i="43"/>
  <c r="C22" i="43"/>
  <c r="C23" i="43"/>
  <c r="C24" i="43"/>
  <c r="C25" i="43"/>
  <c r="C26" i="43"/>
  <c r="C27" i="43"/>
  <c r="C28" i="43"/>
  <c r="C29" i="43"/>
  <c r="C18" i="43"/>
  <c r="C17" i="43"/>
  <c r="I21" i="45"/>
  <c r="I22" i="45"/>
  <c r="I23" i="45"/>
  <c r="I24" i="45"/>
  <c r="I25" i="45"/>
  <c r="I26" i="45"/>
  <c r="I27" i="45"/>
  <c r="I28" i="45"/>
  <c r="I29" i="45"/>
  <c r="I30" i="45"/>
  <c r="I31" i="45"/>
  <c r="I32" i="45"/>
  <c r="I33" i="45"/>
  <c r="I34" i="45"/>
  <c r="I35" i="45"/>
  <c r="I36" i="45"/>
  <c r="I37" i="45"/>
  <c r="I38" i="45"/>
  <c r="I39" i="45"/>
  <c r="I40" i="45"/>
  <c r="I41" i="45"/>
  <c r="I42" i="45"/>
  <c r="I43" i="45"/>
  <c r="I44" i="45"/>
  <c r="I45" i="45"/>
  <c r="I46" i="45"/>
  <c r="I47" i="45"/>
  <c r="I48" i="45"/>
  <c r="I49" i="45"/>
  <c r="I50" i="45"/>
  <c r="I51" i="45"/>
  <c r="I52" i="45"/>
  <c r="I53" i="45"/>
  <c r="I54" i="45"/>
  <c r="I55" i="45"/>
  <c r="I56" i="45"/>
  <c r="I20" i="45"/>
  <c r="I19" i="45"/>
  <c r="M13" i="45"/>
  <c r="Y9" i="45"/>
  <c r="Y8"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19" i="45"/>
  <c r="B18" i="45"/>
  <c r="I39" i="44"/>
  <c r="I40" i="44"/>
  <c r="I41" i="44"/>
  <c r="I42" i="44"/>
  <c r="I43" i="44"/>
  <c r="I44" i="44"/>
  <c r="I45" i="44"/>
  <c r="I46" i="44"/>
  <c r="I47" i="44"/>
  <c r="I48" i="44"/>
  <c r="I49" i="44"/>
  <c r="I50" i="44"/>
  <c r="I51" i="44"/>
  <c r="I52" i="44"/>
  <c r="I53" i="44"/>
  <c r="I54" i="44"/>
  <c r="I55" i="44"/>
  <c r="I56" i="44"/>
  <c r="I57" i="44"/>
  <c r="I58" i="44"/>
  <c r="I59" i="44"/>
  <c r="I60" i="44"/>
  <c r="I61" i="44"/>
  <c r="I62" i="44"/>
  <c r="I63" i="44"/>
  <c r="I64" i="44"/>
  <c r="I65" i="44"/>
  <c r="I66" i="44"/>
  <c r="I67" i="44"/>
  <c r="I68" i="44"/>
  <c r="I69" i="44"/>
  <c r="I70" i="44"/>
  <c r="I71" i="44"/>
  <c r="I72" i="44"/>
  <c r="I73" i="44"/>
  <c r="I74" i="44"/>
  <c r="I75" i="44"/>
  <c r="I76" i="44"/>
  <c r="I77" i="44"/>
  <c r="I78" i="44"/>
  <c r="Y8" i="44"/>
  <c r="Y7" i="44"/>
  <c r="I18" i="43"/>
  <c r="I17" i="43"/>
  <c r="B18" i="43"/>
  <c r="B17" i="43"/>
  <c r="S4" i="43"/>
  <c r="Y6" i="43" s="1"/>
  <c r="H4" i="43"/>
  <c r="Y5" i="43" s="1"/>
  <c r="W19" i="25" l="1"/>
  <c r="AG19" i="25" s="1"/>
  <c r="AM31" i="25"/>
  <c r="AM32" i="25"/>
  <c r="AJ32" i="25" s="1"/>
  <c r="AL32" i="25" s="1"/>
  <c r="AM26" i="25"/>
  <c r="W31" i="25"/>
  <c r="AH31" i="25" s="1"/>
  <c r="AK31" i="25" s="1"/>
  <c r="AM30" i="25"/>
  <c r="AM19" i="25"/>
  <c r="W29" i="25"/>
  <c r="AG29" i="25" s="1"/>
  <c r="AM29" i="25"/>
  <c r="AM27" i="25"/>
  <c r="AH27" i="25"/>
  <c r="AK27" i="25" s="1"/>
  <c r="AM25" i="25"/>
  <c r="W23" i="25"/>
  <c r="AH23" i="25" s="1"/>
  <c r="AK23" i="25" s="1"/>
  <c r="AM22" i="25"/>
  <c r="AM28" i="25"/>
  <c r="AH25" i="25"/>
  <c r="AK25" i="25" s="1"/>
  <c r="AF22" i="25"/>
  <c r="AG27" i="25"/>
  <c r="AG25" i="25"/>
  <c r="AM18" i="25"/>
  <c r="AF17" i="25"/>
  <c r="AM15" i="25"/>
  <c r="AM17" i="25"/>
  <c r="W17" i="25"/>
  <c r="AG17" i="25" s="1"/>
  <c r="W14" i="25"/>
  <c r="AG14" i="25" s="1"/>
  <c r="AB11" i="25"/>
  <c r="AG32" i="25"/>
  <c r="AH32" i="25"/>
  <c r="AK32" i="25" s="1"/>
  <c r="AG58" i="25"/>
  <c r="AH58" i="25"/>
  <c r="AK58" i="25" s="1"/>
  <c r="AG24" i="25"/>
  <c r="AH24" i="25"/>
  <c r="AK24" i="25" s="1"/>
  <c r="AJ64" i="25"/>
  <c r="AB73" i="25"/>
  <c r="AM75" i="25"/>
  <c r="AJ66" i="25"/>
  <c r="AH33" i="25"/>
  <c r="AK33" i="25" s="1"/>
  <c r="AH64" i="25"/>
  <c r="AK64" i="25" s="1"/>
  <c r="AB52" i="25"/>
  <c r="AB50" i="25"/>
  <c r="AB48" i="25"/>
  <c r="AB46" i="25"/>
  <c r="AB44" i="25"/>
  <c r="AB42" i="25"/>
  <c r="AB40" i="25"/>
  <c r="AB38" i="25"/>
  <c r="AB36" i="25"/>
  <c r="AB34" i="25"/>
  <c r="AB33" i="25"/>
  <c r="AF80" i="25"/>
  <c r="AB62" i="25"/>
  <c r="W78" i="25"/>
  <c r="AH56" i="25"/>
  <c r="AK56" i="25" s="1"/>
  <c r="AM12" i="25"/>
  <c r="W22" i="25"/>
  <c r="AH22" i="25" s="1"/>
  <c r="AK22" i="25" s="1"/>
  <c r="AM65" i="25"/>
  <c r="AJ65" i="25" s="1"/>
  <c r="W28" i="25"/>
  <c r="AB79" i="25"/>
  <c r="AB75" i="25"/>
  <c r="AB71" i="25"/>
  <c r="AM71" i="25"/>
  <c r="AB65" i="25"/>
  <c r="AB61" i="25"/>
  <c r="AJ62" i="25"/>
  <c r="W57" i="25"/>
  <c r="AB59" i="25"/>
  <c r="AB54" i="25"/>
  <c r="AB14" i="25"/>
  <c r="AM23" i="25"/>
  <c r="AM67" i="25"/>
  <c r="AJ67" i="25" s="1"/>
  <c r="W26" i="25"/>
  <c r="AF19" i="25"/>
  <c r="AH19" i="25"/>
  <c r="AK19" i="25" s="1"/>
  <c r="W12" i="25"/>
  <c r="AG12" i="25" s="1"/>
  <c r="AB13" i="25"/>
  <c r="W13" i="25"/>
  <c r="AG13" i="25" s="1"/>
  <c r="AM16" i="25"/>
  <c r="AM11" i="25"/>
  <c r="W16" i="25"/>
  <c r="AG16" i="25" s="1"/>
  <c r="AM13" i="25"/>
  <c r="AM14" i="25"/>
  <c r="AB16" i="25"/>
  <c r="AM21" i="25"/>
  <c r="W15" i="25"/>
  <c r="W20" i="25"/>
  <c r="AB19" i="25"/>
  <c r="AM20" i="25"/>
  <c r="AB18" i="25"/>
  <c r="AB17" i="25"/>
  <c r="W11" i="25"/>
  <c r="W21" i="25"/>
  <c r="AH21" i="25" s="1"/>
  <c r="AK21" i="25" s="1"/>
  <c r="W18" i="25"/>
  <c r="AG18" i="25" s="1"/>
  <c r="AH73" i="25"/>
  <c r="AK73" i="25" s="1"/>
  <c r="AG73" i="25"/>
  <c r="AH69" i="25"/>
  <c r="AK69" i="25" s="1"/>
  <c r="AG69" i="25"/>
  <c r="AR73" i="25"/>
  <c r="AF73" i="25"/>
  <c r="AR67" i="25"/>
  <c r="AF67" i="25"/>
  <c r="AL67" i="25" s="1"/>
  <c r="AR63" i="25"/>
  <c r="AF63" i="25"/>
  <c r="AH29" i="25"/>
  <c r="AK29" i="25" s="1"/>
  <c r="AG38" i="25"/>
  <c r="AH38" i="25"/>
  <c r="AK38" i="25" s="1"/>
  <c r="AG51" i="25"/>
  <c r="AH51" i="25"/>
  <c r="AK51" i="25" s="1"/>
  <c r="AG47" i="25"/>
  <c r="AH47" i="25"/>
  <c r="AK47" i="25" s="1"/>
  <c r="AG43" i="25"/>
  <c r="AH43" i="25"/>
  <c r="AK43" i="25" s="1"/>
  <c r="AG39" i="25"/>
  <c r="AH39" i="25"/>
  <c r="AK39" i="25" s="1"/>
  <c r="AR27" i="25"/>
  <c r="AF27" i="25"/>
  <c r="AR11" i="25"/>
  <c r="AF11" i="25"/>
  <c r="AR52" i="25"/>
  <c r="AF52" i="25"/>
  <c r="AR48" i="25"/>
  <c r="AF48" i="25"/>
  <c r="AR44" i="25"/>
  <c r="AF44" i="25"/>
  <c r="AR40" i="25"/>
  <c r="AF40" i="25"/>
  <c r="AR36" i="25"/>
  <c r="AF36" i="25"/>
  <c r="AR32" i="25"/>
  <c r="AF32" i="25"/>
  <c r="AR20" i="25"/>
  <c r="AF20" i="25"/>
  <c r="AR18" i="25"/>
  <c r="AF18" i="25"/>
  <c r="AR14" i="25"/>
  <c r="AF14" i="25"/>
  <c r="AR21" i="25"/>
  <c r="AF21" i="25"/>
  <c r="AF56" i="25"/>
  <c r="AR56" i="25"/>
  <c r="W77" i="25"/>
  <c r="AJ73" i="25"/>
  <c r="AL73" i="25" s="1"/>
  <c r="AB80" i="25"/>
  <c r="AL64" i="25"/>
  <c r="AB57" i="25"/>
  <c r="AB76" i="25"/>
  <c r="AL63" i="25"/>
  <c r="AM59" i="25"/>
  <c r="AM58" i="25"/>
  <c r="AB78" i="25"/>
  <c r="AB55" i="25"/>
  <c r="W30" i="25"/>
  <c r="AB12" i="25"/>
  <c r="AR77" i="25"/>
  <c r="AF77" i="25"/>
  <c r="AR75" i="25"/>
  <c r="AF75" i="25"/>
  <c r="AR29" i="25"/>
  <c r="AF29" i="25"/>
  <c r="AR28" i="25"/>
  <c r="AF28" i="25"/>
  <c r="AG48" i="25"/>
  <c r="AH48" i="25"/>
  <c r="AK48" i="25" s="1"/>
  <c r="AG44" i="25"/>
  <c r="AH44" i="25"/>
  <c r="AK44" i="25" s="1"/>
  <c r="AG40" i="25"/>
  <c r="AH40" i="25"/>
  <c r="AK40" i="25" s="1"/>
  <c r="AH53" i="25"/>
  <c r="AK53" i="25" s="1"/>
  <c r="AG53" i="25"/>
  <c r="AR15" i="25"/>
  <c r="AF15" i="25"/>
  <c r="AH55" i="25"/>
  <c r="AK55" i="25" s="1"/>
  <c r="AG55" i="25"/>
  <c r="AR49" i="25"/>
  <c r="AF49" i="25"/>
  <c r="AR45" i="25"/>
  <c r="AF45" i="25"/>
  <c r="AR41" i="25"/>
  <c r="AF41" i="25"/>
  <c r="AR37" i="25"/>
  <c r="AF37" i="25"/>
  <c r="AR33" i="25"/>
  <c r="AF33" i="25"/>
  <c r="AR25" i="25"/>
  <c r="AF25" i="25"/>
  <c r="AJ79" i="25"/>
  <c r="AL62" i="25"/>
  <c r="AB70" i="25"/>
  <c r="W70" i="25"/>
  <c r="AB21" i="25"/>
  <c r="AL56" i="25"/>
  <c r="AB15" i="25"/>
  <c r="AH79" i="25"/>
  <c r="AK79" i="25" s="1"/>
  <c r="AG79" i="25"/>
  <c r="AH75" i="25"/>
  <c r="AK75" i="25" s="1"/>
  <c r="AG75" i="25"/>
  <c r="AH71" i="25"/>
  <c r="AK71" i="25" s="1"/>
  <c r="AG71" i="25"/>
  <c r="AJ71" i="25" s="1"/>
  <c r="AR79" i="25"/>
  <c r="AF79" i="25"/>
  <c r="AG78" i="25"/>
  <c r="AJ78" i="25" s="1"/>
  <c r="AL78" i="25" s="1"/>
  <c r="AH78" i="25"/>
  <c r="AK78" i="25" s="1"/>
  <c r="AR69" i="25"/>
  <c r="AF69" i="25"/>
  <c r="AR65" i="25"/>
  <c r="AF65" i="25"/>
  <c r="AR61" i="25"/>
  <c r="AF61" i="25"/>
  <c r="AL61" i="25" s="1"/>
  <c r="AG35" i="25"/>
  <c r="AH35" i="25"/>
  <c r="AK35" i="25" s="1"/>
  <c r="AG49" i="25"/>
  <c r="AH49" i="25"/>
  <c r="AK49" i="25" s="1"/>
  <c r="AG45" i="25"/>
  <c r="AH45" i="25"/>
  <c r="AK45" i="25" s="1"/>
  <c r="AG41" i="25"/>
  <c r="AH41" i="25"/>
  <c r="AK41" i="25" s="1"/>
  <c r="AG34" i="25"/>
  <c r="AH34" i="25"/>
  <c r="AK34" i="25" s="1"/>
  <c r="AR23" i="25"/>
  <c r="AF23" i="25"/>
  <c r="AF58" i="25"/>
  <c r="AR58" i="25"/>
  <c r="AG52" i="25"/>
  <c r="AH52" i="25"/>
  <c r="AK52" i="25" s="1"/>
  <c r="AR24" i="25"/>
  <c r="AF24" i="25"/>
  <c r="AH59" i="25"/>
  <c r="AK59" i="25" s="1"/>
  <c r="AG59" i="25"/>
  <c r="AR50" i="25"/>
  <c r="AF50" i="25"/>
  <c r="AR46" i="25"/>
  <c r="AF46" i="25"/>
  <c r="AR42" i="25"/>
  <c r="AF42" i="25"/>
  <c r="AR38" i="25"/>
  <c r="AF38" i="25"/>
  <c r="AR34" i="25"/>
  <c r="AF34" i="25"/>
  <c r="AR16" i="25"/>
  <c r="AF16" i="25"/>
  <c r="AJ69" i="25"/>
  <c r="AL69" i="25" s="1"/>
  <c r="W76" i="25"/>
  <c r="AL68" i="25"/>
  <c r="AL60" i="25"/>
  <c r="AB72" i="25"/>
  <c r="AL65" i="25"/>
  <c r="AM55" i="25"/>
  <c r="AJ55" i="25" s="1"/>
  <c r="AL55" i="25" s="1"/>
  <c r="W72" i="25"/>
  <c r="AR71" i="25"/>
  <c r="AF71" i="25"/>
  <c r="AR31" i="25"/>
  <c r="AF31" i="25"/>
  <c r="AG37" i="25"/>
  <c r="AH37" i="25"/>
  <c r="AK37" i="25" s="1"/>
  <c r="AH57" i="25"/>
  <c r="AK57" i="25" s="1"/>
  <c r="AG57" i="25"/>
  <c r="AG50" i="25"/>
  <c r="AH50" i="25"/>
  <c r="AK50" i="25" s="1"/>
  <c r="AG46" i="25"/>
  <c r="AH46" i="25"/>
  <c r="AK46" i="25" s="1"/>
  <c r="AG42" i="25"/>
  <c r="AH42" i="25"/>
  <c r="AK42" i="25" s="1"/>
  <c r="AG36" i="25"/>
  <c r="AH36" i="25"/>
  <c r="AK36" i="25" s="1"/>
  <c r="AR26" i="25"/>
  <c r="AF26" i="25"/>
  <c r="AR59" i="25"/>
  <c r="AF59" i="25"/>
  <c r="AF54" i="25"/>
  <c r="AR54" i="25"/>
  <c r="AG54" i="25"/>
  <c r="AJ54" i="25" s="1"/>
  <c r="AH54" i="25"/>
  <c r="AK54" i="25" s="1"/>
  <c r="AR51" i="25"/>
  <c r="AF51" i="25"/>
  <c r="AR47" i="25"/>
  <c r="AF47" i="25"/>
  <c r="AR43" i="25"/>
  <c r="AF43" i="25"/>
  <c r="AR39" i="25"/>
  <c r="AF39" i="25"/>
  <c r="AR35" i="25"/>
  <c r="AF35" i="25"/>
  <c r="AG31" i="25"/>
  <c r="AJ31" i="25" s="1"/>
  <c r="AL31" i="25" s="1"/>
  <c r="AR12" i="25"/>
  <c r="AF12" i="25"/>
  <c r="AR13" i="25"/>
  <c r="AF13" i="25"/>
  <c r="AJ75" i="25"/>
  <c r="AL75" i="25" s="1"/>
  <c r="W80" i="25"/>
  <c r="AL66" i="25"/>
  <c r="AB74" i="25"/>
  <c r="W74" i="25"/>
  <c r="AJ57" i="25"/>
  <c r="AL57" i="25" s="1"/>
  <c r="AB20" i="25"/>
  <c r="Y7" i="43"/>
  <c r="Y9" i="43"/>
  <c r="Y10" i="43" s="1"/>
  <c r="Y11" i="43" s="1"/>
  <c r="Y12" i="43" s="1"/>
  <c r="E6" i="43" s="1"/>
  <c r="Y10" i="45"/>
  <c r="Y12" i="45"/>
  <c r="Y13" i="45" s="1"/>
  <c r="Y14" i="45" s="1"/>
  <c r="Y15" i="45" s="1"/>
  <c r="E6" i="45" s="1"/>
  <c r="Y9" i="44"/>
  <c r="Y11" i="44"/>
  <c r="Y12" i="44" s="1"/>
  <c r="Y13" i="44" s="1"/>
  <c r="Y14" i="44" s="1"/>
  <c r="E6" i="44" s="1"/>
  <c r="M10" i="25"/>
  <c r="E37" i="35"/>
  <c r="E22" i="35"/>
  <c r="E16" i="35"/>
  <c r="E20" i="35"/>
  <c r="J5" i="35"/>
  <c r="J8" i="35"/>
  <c r="I10" i="35"/>
  <c r="AJ29" i="25" l="1"/>
  <c r="AL29" i="25" s="1"/>
  <c r="AG23" i="25"/>
  <c r="AJ23" i="25" s="1"/>
  <c r="AL23" i="25" s="1"/>
  <c r="AJ27" i="25"/>
  <c r="AL27" i="25" s="1"/>
  <c r="AJ25" i="25"/>
  <c r="AL25" i="25" s="1"/>
  <c r="AJ24" i="25"/>
  <c r="AL24" i="25" s="1"/>
  <c r="AG22" i="25"/>
  <c r="AJ22" i="25" s="1"/>
  <c r="AL22" i="25" s="1"/>
  <c r="AH17" i="25"/>
  <c r="AH14" i="25"/>
  <c r="AK14" i="25" s="1"/>
  <c r="AJ19" i="25"/>
  <c r="AL19" i="25" s="1"/>
  <c r="AH12" i="25"/>
  <c r="AK12" i="25" s="1"/>
  <c r="AH16" i="25"/>
  <c r="AK16" i="25" s="1"/>
  <c r="AG26" i="25"/>
  <c r="AH26" i="25"/>
  <c r="AK26" i="25" s="1"/>
  <c r="AL54" i="25"/>
  <c r="AG28" i="25"/>
  <c r="AH28" i="25"/>
  <c r="AK28" i="25" s="1"/>
  <c r="AJ58" i="25"/>
  <c r="AH18" i="25"/>
  <c r="AK18" i="25" s="1"/>
  <c r="AL71" i="25"/>
  <c r="AH13" i="25"/>
  <c r="AK13" i="25" s="1"/>
  <c r="AG21" i="25"/>
  <c r="AJ21" i="25" s="1"/>
  <c r="AL21" i="25" s="1"/>
  <c r="AH15" i="25"/>
  <c r="AK15" i="25" s="1"/>
  <c r="AG15" i="25"/>
  <c r="AH20" i="25"/>
  <c r="AK20" i="25" s="1"/>
  <c r="AG20" i="25"/>
  <c r="AH11" i="25"/>
  <c r="AK11" i="25" s="1"/>
  <c r="AG11" i="25"/>
  <c r="AG30" i="25"/>
  <c r="AJ30" i="25" s="1"/>
  <c r="AL30" i="25" s="1"/>
  <c r="AH30" i="25"/>
  <c r="AK30" i="25" s="1"/>
  <c r="AH77" i="25"/>
  <c r="AK77" i="25" s="1"/>
  <c r="AG77" i="25"/>
  <c r="AJ77" i="25" s="1"/>
  <c r="AL77" i="25" s="1"/>
  <c r="AG70" i="25"/>
  <c r="AJ70" i="25" s="1"/>
  <c r="AL70" i="25" s="1"/>
  <c r="AH70" i="25"/>
  <c r="AK70" i="25" s="1"/>
  <c r="AJ59" i="25"/>
  <c r="AL59" i="25" s="1"/>
  <c r="AG74" i="25"/>
  <c r="AJ74" i="25" s="1"/>
  <c r="AL74" i="25" s="1"/>
  <c r="AH74" i="25"/>
  <c r="AK74" i="25" s="1"/>
  <c r="AG76" i="25"/>
  <c r="AJ76" i="25" s="1"/>
  <c r="AL76" i="25" s="1"/>
  <c r="AH76" i="25"/>
  <c r="AK76" i="25" s="1"/>
  <c r="AL79" i="25"/>
  <c r="AL58" i="25"/>
  <c r="AG72" i="25"/>
  <c r="AJ72" i="25" s="1"/>
  <c r="AL72" i="25" s="1"/>
  <c r="AH72" i="25"/>
  <c r="AK72" i="25" s="1"/>
  <c r="AG80" i="25"/>
  <c r="AJ80" i="25" s="1"/>
  <c r="AL80" i="25" s="1"/>
  <c r="AH80" i="25"/>
  <c r="AK80" i="25" s="1"/>
  <c r="Q3" i="5"/>
  <c r="AJ14" i="25" l="1"/>
  <c r="AL14" i="25" s="1"/>
  <c r="J14" i="25" s="1"/>
  <c r="AJ20" i="25"/>
  <c r="AL20" i="25" s="1"/>
  <c r="AJ28" i="25"/>
  <c r="AL28" i="25" s="1"/>
  <c r="AK17" i="25"/>
  <c r="AJ17" i="25"/>
  <c r="AJ26" i="25"/>
  <c r="AL26" i="25" s="1"/>
  <c r="AJ18" i="25"/>
  <c r="AL18" i="25" s="1"/>
  <c r="J18" i="25" s="1"/>
  <c r="AJ16" i="25"/>
  <c r="AL16" i="25" s="1"/>
  <c r="J16" i="25" s="1"/>
  <c r="AJ12" i="25"/>
  <c r="AL12" i="25" s="1"/>
  <c r="J12" i="25" s="1"/>
  <c r="AJ13" i="25"/>
  <c r="AL13" i="25" s="1"/>
  <c r="J13" i="25" s="1"/>
  <c r="AJ15" i="25"/>
  <c r="AL15" i="25" s="1"/>
  <c r="J15" i="25" s="1"/>
  <c r="AJ11" i="25"/>
  <c r="AL11" i="25" s="1"/>
  <c r="J11" i="25" s="1"/>
  <c r="M4" i="43"/>
  <c r="AL17" i="25" l="1"/>
  <c r="J17" i="25" s="1"/>
  <c r="AE82" i="25"/>
  <c r="AE83" i="25"/>
  <c r="AI82" i="5"/>
  <c r="AF82" i="5"/>
  <c r="AA82" i="5"/>
  <c r="Y82" i="5"/>
  <c r="Z82" i="5" s="1"/>
  <c r="X82" i="5"/>
  <c r="X81" i="5"/>
  <c r="O81" i="5" s="1"/>
  <c r="J88" i="43" s="1"/>
  <c r="X80" i="5"/>
  <c r="X79" i="5"/>
  <c r="P79" i="5" s="1"/>
  <c r="K86" i="43" s="1"/>
  <c r="L86" i="43" s="1"/>
  <c r="X78" i="5"/>
  <c r="X77" i="5"/>
  <c r="P77" i="5" s="1"/>
  <c r="K84" i="43" s="1"/>
  <c r="L84" i="43" s="1"/>
  <c r="X76" i="5"/>
  <c r="X75" i="5"/>
  <c r="O75" i="5" s="1"/>
  <c r="J82" i="43" s="1"/>
  <c r="X74" i="5"/>
  <c r="X73" i="5"/>
  <c r="O73" i="5" s="1"/>
  <c r="J80" i="43" s="1"/>
  <c r="X72" i="5"/>
  <c r="P72" i="5" s="1"/>
  <c r="K79" i="43" s="1"/>
  <c r="L79" i="43" s="1"/>
  <c r="X71" i="5"/>
  <c r="P71" i="5" s="1"/>
  <c r="K78" i="43" s="1"/>
  <c r="L78" i="43" s="1"/>
  <c r="X70" i="5"/>
  <c r="X69" i="5"/>
  <c r="O69" i="5" s="1"/>
  <c r="J76" i="43" s="1"/>
  <c r="X68" i="5"/>
  <c r="X67" i="5"/>
  <c r="P67" i="5" s="1"/>
  <c r="K74" i="43" s="1"/>
  <c r="L74" i="43" s="1"/>
  <c r="X66" i="5"/>
  <c r="X65" i="5"/>
  <c r="P65" i="5" s="1"/>
  <c r="K72" i="43" s="1"/>
  <c r="L72" i="43" s="1"/>
  <c r="X64" i="5"/>
  <c r="P64" i="5" s="1"/>
  <c r="K71" i="43" s="1"/>
  <c r="L71" i="43" s="1"/>
  <c r="X63" i="5"/>
  <c r="O63" i="5" s="1"/>
  <c r="J70" i="43" s="1"/>
  <c r="X62" i="5"/>
  <c r="X61" i="5"/>
  <c r="P61" i="5" s="1"/>
  <c r="K68" i="43" s="1"/>
  <c r="L68" i="43" s="1"/>
  <c r="X60" i="5"/>
  <c r="O60" i="5" s="1"/>
  <c r="J67" i="43" s="1"/>
  <c r="X59" i="5"/>
  <c r="O59" i="5" s="1"/>
  <c r="J66" i="43" s="1"/>
  <c r="X58" i="5"/>
  <c r="X57" i="5"/>
  <c r="O57" i="5" s="1"/>
  <c r="J64" i="43" s="1"/>
  <c r="X56" i="5"/>
  <c r="O56" i="5" s="1"/>
  <c r="J63" i="43" s="1"/>
  <c r="X55" i="5"/>
  <c r="O55" i="5" s="1"/>
  <c r="J62" i="43" s="1"/>
  <c r="X54" i="5"/>
  <c r="X53" i="5"/>
  <c r="O53" i="5" s="1"/>
  <c r="J60" i="43" s="1"/>
  <c r="X52" i="5"/>
  <c r="O52" i="5" s="1"/>
  <c r="J59" i="43" s="1"/>
  <c r="X51" i="5"/>
  <c r="P51" i="5" s="1"/>
  <c r="K58" i="43" s="1"/>
  <c r="L58" i="43" s="1"/>
  <c r="X50" i="5"/>
  <c r="X49" i="5"/>
  <c r="O49" i="5" s="1"/>
  <c r="J56" i="43" s="1"/>
  <c r="X48" i="5"/>
  <c r="P48" i="5" s="1"/>
  <c r="K55" i="43" s="1"/>
  <c r="L55" i="43" s="1"/>
  <c r="X47" i="5"/>
  <c r="P47" i="5" s="1"/>
  <c r="K54" i="43" s="1"/>
  <c r="L54" i="43" s="1"/>
  <c r="X46" i="5"/>
  <c r="X45" i="5"/>
  <c r="O45" i="5" s="1"/>
  <c r="J52" i="43" s="1"/>
  <c r="X44" i="5"/>
  <c r="O44" i="5" s="1"/>
  <c r="J51" i="43" s="1"/>
  <c r="X43" i="5"/>
  <c r="O43" i="5" s="1"/>
  <c r="J50" i="43" s="1"/>
  <c r="X42" i="5"/>
  <c r="X41" i="5"/>
  <c r="P41" i="5" s="1"/>
  <c r="K48" i="43" s="1"/>
  <c r="L48" i="43" s="1"/>
  <c r="X40" i="5"/>
  <c r="X39" i="5"/>
  <c r="X38" i="5"/>
  <c r="X37" i="5"/>
  <c r="X36" i="5"/>
  <c r="X35" i="5"/>
  <c r="X34" i="5"/>
  <c r="X33" i="5"/>
  <c r="X32" i="5"/>
  <c r="X31" i="5"/>
  <c r="X30" i="5"/>
  <c r="X29" i="5"/>
  <c r="X28" i="5"/>
  <c r="X27" i="5"/>
  <c r="X26" i="5"/>
  <c r="X25" i="5"/>
  <c r="X24" i="5"/>
  <c r="X23" i="5"/>
  <c r="X22" i="5"/>
  <c r="X21" i="5"/>
  <c r="X20" i="5"/>
  <c r="X19" i="5"/>
  <c r="X18" i="5"/>
  <c r="X17" i="5"/>
  <c r="X16" i="5"/>
  <c r="X15" i="5"/>
  <c r="X14" i="5"/>
  <c r="X13" i="5"/>
  <c r="X12" i="5"/>
  <c r="X11" i="5"/>
  <c r="X10" i="5"/>
  <c r="AI81" i="5"/>
  <c r="AF81" i="5"/>
  <c r="AA81" i="5"/>
  <c r="Y81" i="5"/>
  <c r="AI80" i="5"/>
  <c r="AF80" i="5"/>
  <c r="AA80" i="5"/>
  <c r="Y80" i="5"/>
  <c r="AW80" i="5" s="1"/>
  <c r="AI79" i="5"/>
  <c r="AF79" i="5"/>
  <c r="AA79" i="5"/>
  <c r="Y79" i="5"/>
  <c r="AV80" i="5" s="1"/>
  <c r="AI78" i="5"/>
  <c r="AJ79" i="5" s="1"/>
  <c r="AO79" i="5" s="1"/>
  <c r="AF78" i="5"/>
  <c r="AB78" i="5"/>
  <c r="AA78" i="5"/>
  <c r="Z78" i="5"/>
  <c r="Y78" i="5"/>
  <c r="AV79" i="5"/>
  <c r="AI77" i="5"/>
  <c r="AF77" i="5"/>
  <c r="AA77" i="5"/>
  <c r="Y77" i="5"/>
  <c r="AV78" i="5" s="1"/>
  <c r="AI76" i="5"/>
  <c r="AF76" i="5"/>
  <c r="AA76" i="5"/>
  <c r="Y76" i="5"/>
  <c r="AV77" i="5" s="1"/>
  <c r="AB76" i="5"/>
  <c r="AI75" i="5"/>
  <c r="AF75" i="5"/>
  <c r="AA75" i="5"/>
  <c r="Y75" i="5"/>
  <c r="AV76" i="5"/>
  <c r="AI74" i="5"/>
  <c r="AF74" i="5"/>
  <c r="AA74" i="5"/>
  <c r="Y74" i="5"/>
  <c r="AV75" i="5" s="1"/>
  <c r="AI73" i="5"/>
  <c r="AF73" i="5"/>
  <c r="AA73" i="5"/>
  <c r="Y73" i="5"/>
  <c r="AV74" i="5" s="1"/>
  <c r="AI72" i="5"/>
  <c r="AF72" i="5"/>
  <c r="AA72" i="5"/>
  <c r="Y72" i="5"/>
  <c r="AB72" i="5" s="1"/>
  <c r="AI71" i="5"/>
  <c r="AF71" i="5"/>
  <c r="AA71" i="5"/>
  <c r="Y71" i="5"/>
  <c r="AV72" i="5" s="1"/>
  <c r="AI70" i="5"/>
  <c r="AF70" i="5"/>
  <c r="AA70" i="5"/>
  <c r="Z70" i="5"/>
  <c r="Y70" i="5"/>
  <c r="AB70" i="5"/>
  <c r="AI69" i="5"/>
  <c r="AF69" i="5"/>
  <c r="AA69" i="5"/>
  <c r="AJ70" i="5" s="1"/>
  <c r="AO70" i="5" s="1"/>
  <c r="Y69" i="5"/>
  <c r="AI68" i="5"/>
  <c r="AF68" i="5"/>
  <c r="AA68" i="5"/>
  <c r="Y68" i="5"/>
  <c r="AI67" i="5"/>
  <c r="AF67" i="5"/>
  <c r="AK67" i="5" s="1"/>
  <c r="AA67" i="5"/>
  <c r="AJ68" i="5" s="1"/>
  <c r="Y67" i="5"/>
  <c r="AI66" i="5"/>
  <c r="AF66" i="5"/>
  <c r="AA66" i="5"/>
  <c r="Y66" i="5"/>
  <c r="AB66" i="5" s="1"/>
  <c r="AI65" i="5"/>
  <c r="AF65" i="5"/>
  <c r="AA65" i="5"/>
  <c r="Y65" i="5"/>
  <c r="AI64" i="5"/>
  <c r="AF64" i="5"/>
  <c r="AK65" i="5" s="1"/>
  <c r="AA64" i="5"/>
  <c r="Y64" i="5"/>
  <c r="Z64" i="5" s="1"/>
  <c r="AI63" i="5"/>
  <c r="AF63" i="5"/>
  <c r="AK63" i="5" s="1"/>
  <c r="AA63" i="5"/>
  <c r="AJ64" i="5" s="1"/>
  <c r="Y63" i="5"/>
  <c r="AI62" i="5"/>
  <c r="AF62" i="5"/>
  <c r="AA62" i="5"/>
  <c r="Y62" i="5"/>
  <c r="AB62" i="5" s="1"/>
  <c r="AI61" i="5"/>
  <c r="AF61" i="5"/>
  <c r="AA61" i="5"/>
  <c r="Y61" i="5"/>
  <c r="AB61" i="5" s="1"/>
  <c r="AI60" i="5"/>
  <c r="AF60" i="5"/>
  <c r="AT61" i="5" s="1"/>
  <c r="AX61" i="5" s="1"/>
  <c r="AA60" i="5"/>
  <c r="Y60" i="5"/>
  <c r="AI59" i="5"/>
  <c r="AF59" i="5"/>
  <c r="AA59" i="5"/>
  <c r="Y59" i="5"/>
  <c r="AB59" i="5" s="1"/>
  <c r="AI58" i="5"/>
  <c r="AF58" i="5"/>
  <c r="AG58" i="5"/>
  <c r="AA58" i="5"/>
  <c r="Y58" i="5"/>
  <c r="AV59" i="5" s="1"/>
  <c r="AI57" i="5"/>
  <c r="AF57" i="5"/>
  <c r="AA57" i="5"/>
  <c r="Y57" i="5"/>
  <c r="AI56" i="5"/>
  <c r="AF56" i="5"/>
  <c r="AA56" i="5"/>
  <c r="Y56" i="5"/>
  <c r="AI55" i="5"/>
  <c r="AF55" i="5"/>
  <c r="AA55" i="5"/>
  <c r="Y55" i="5"/>
  <c r="AB55" i="5" s="1"/>
  <c r="AV56" i="5"/>
  <c r="AI54" i="5"/>
  <c r="AF54" i="5"/>
  <c r="AA54" i="5"/>
  <c r="Y54" i="5"/>
  <c r="AW54" i="5" s="1"/>
  <c r="AI53" i="5"/>
  <c r="AF53" i="5"/>
  <c r="AT53" i="5" s="1"/>
  <c r="AL53" i="5" s="1"/>
  <c r="AA53" i="5"/>
  <c r="Y53" i="5"/>
  <c r="AB53" i="5" s="1"/>
  <c r="AI52" i="5"/>
  <c r="AF52" i="5"/>
  <c r="AA52" i="5"/>
  <c r="Y52" i="5"/>
  <c r="AI51" i="5"/>
  <c r="AJ52" i="5" s="1"/>
  <c r="AO52" i="5" s="1"/>
  <c r="AF51" i="5"/>
  <c r="AA51" i="5"/>
  <c r="Y51" i="5"/>
  <c r="Z51" i="5" s="1"/>
  <c r="AI50" i="5"/>
  <c r="AF50" i="5"/>
  <c r="AA50" i="5"/>
  <c r="Y50" i="5"/>
  <c r="AB50" i="5"/>
  <c r="AI49" i="5"/>
  <c r="AF49" i="5"/>
  <c r="AA49" i="5"/>
  <c r="AJ50" i="5"/>
  <c r="AO50" i="5" s="1"/>
  <c r="Y49" i="5"/>
  <c r="AB49" i="5" s="1"/>
  <c r="AI48" i="5"/>
  <c r="AF48" i="5"/>
  <c r="AA48" i="5"/>
  <c r="Y48" i="5"/>
  <c r="AI47" i="5"/>
  <c r="AF47" i="5"/>
  <c r="AA47" i="5"/>
  <c r="Y47" i="5"/>
  <c r="AB47" i="5" s="1"/>
  <c r="AI46" i="5"/>
  <c r="AF46" i="5"/>
  <c r="AA46" i="5"/>
  <c r="Y46" i="5"/>
  <c r="AW46" i="5" s="1"/>
  <c r="AI45" i="5"/>
  <c r="AF45" i="5"/>
  <c r="AA45" i="5"/>
  <c r="Y45" i="5"/>
  <c r="Z45" i="5" s="1"/>
  <c r="AI44" i="5"/>
  <c r="AF44" i="5"/>
  <c r="AA44" i="5"/>
  <c r="Y44" i="5"/>
  <c r="AB44" i="5" s="1"/>
  <c r="AI43" i="5"/>
  <c r="AF43" i="5"/>
  <c r="AA43" i="5"/>
  <c r="Y43" i="5"/>
  <c r="Z43" i="5" s="1"/>
  <c r="AI42" i="5"/>
  <c r="AF42" i="5"/>
  <c r="AA42" i="5"/>
  <c r="Y42" i="5"/>
  <c r="AI41" i="5"/>
  <c r="AF41" i="5"/>
  <c r="AA41" i="5"/>
  <c r="Y41" i="5"/>
  <c r="AB41" i="5" s="1"/>
  <c r="AI40" i="5"/>
  <c r="AF40" i="5"/>
  <c r="AA40" i="5"/>
  <c r="Y40" i="5"/>
  <c r="AV41" i="5" s="1"/>
  <c r="AI39" i="5"/>
  <c r="AF39" i="5"/>
  <c r="AA39" i="5"/>
  <c r="Y39" i="5"/>
  <c r="AB39" i="5" s="1"/>
  <c r="AI38" i="5"/>
  <c r="AF38" i="5"/>
  <c r="AA38" i="5"/>
  <c r="Y38" i="5"/>
  <c r="AV39" i="5" s="1"/>
  <c r="AI37" i="5"/>
  <c r="AF37" i="5"/>
  <c r="AG37" i="5" s="1"/>
  <c r="AA37" i="5"/>
  <c r="Y37" i="5"/>
  <c r="AV38" i="5" s="1"/>
  <c r="AI36" i="5"/>
  <c r="AF36" i="5"/>
  <c r="AG36" i="5" s="1"/>
  <c r="AA36" i="5"/>
  <c r="Y36" i="5"/>
  <c r="AV37" i="5" s="1"/>
  <c r="AI35" i="5"/>
  <c r="AF35" i="5"/>
  <c r="AG35" i="5" s="1"/>
  <c r="AA35" i="5"/>
  <c r="Y35" i="5"/>
  <c r="Z35" i="5" s="1"/>
  <c r="AI34" i="5"/>
  <c r="AF34" i="5"/>
  <c r="AG34" i="5" s="1"/>
  <c r="AA34" i="5"/>
  <c r="Y34" i="5"/>
  <c r="AV35" i="5" s="1"/>
  <c r="AI33" i="5"/>
  <c r="AF33" i="5"/>
  <c r="AG33" i="5" s="1"/>
  <c r="AA33" i="5"/>
  <c r="Y33" i="5"/>
  <c r="AV34" i="5" s="1"/>
  <c r="AI32" i="5"/>
  <c r="AF32" i="5"/>
  <c r="AA32" i="5"/>
  <c r="Y32" i="5"/>
  <c r="AV33" i="5" s="1"/>
  <c r="AI31" i="5"/>
  <c r="AF31" i="5"/>
  <c r="AA31" i="5"/>
  <c r="Y31" i="5"/>
  <c r="AB31" i="5" s="1"/>
  <c r="AI30" i="5"/>
  <c r="AF30" i="5"/>
  <c r="AK31" i="5" s="1"/>
  <c r="AA30" i="5"/>
  <c r="Y30" i="5"/>
  <c r="AV31" i="5" s="1"/>
  <c r="AI29" i="5"/>
  <c r="AF29" i="5"/>
  <c r="AA29" i="5"/>
  <c r="Y29" i="5"/>
  <c r="Z29" i="5" s="1"/>
  <c r="AI28" i="5"/>
  <c r="AF28" i="5"/>
  <c r="AA28" i="5"/>
  <c r="Y28" i="5"/>
  <c r="AV29" i="5" s="1"/>
  <c r="AI27" i="5"/>
  <c r="AF27" i="5"/>
  <c r="AA27" i="5"/>
  <c r="Y27" i="5"/>
  <c r="Z27" i="5" s="1"/>
  <c r="AI26" i="5"/>
  <c r="AF26" i="5"/>
  <c r="AK27" i="5" s="1"/>
  <c r="AA26" i="5"/>
  <c r="Y26" i="5"/>
  <c r="AV27" i="5" s="1"/>
  <c r="AI25" i="5"/>
  <c r="AF25" i="5"/>
  <c r="AA25" i="5"/>
  <c r="Y25" i="5"/>
  <c r="AV26" i="5" s="1"/>
  <c r="AI24" i="5"/>
  <c r="AF24" i="5"/>
  <c r="AK24" i="5" s="1"/>
  <c r="AA24" i="5"/>
  <c r="Y24" i="5"/>
  <c r="AV25" i="5" s="1"/>
  <c r="AI23" i="5"/>
  <c r="AF23" i="5"/>
  <c r="AA23" i="5"/>
  <c r="Y23" i="5"/>
  <c r="Z23" i="5" s="1"/>
  <c r="AI22" i="5"/>
  <c r="AF22" i="5"/>
  <c r="AA22" i="5"/>
  <c r="Y22" i="5"/>
  <c r="AB22" i="5" s="1"/>
  <c r="AI21" i="5"/>
  <c r="AF21" i="5"/>
  <c r="AA21" i="5"/>
  <c r="Y21" i="5"/>
  <c r="AV22" i="5" s="1"/>
  <c r="AI20" i="5"/>
  <c r="AF20" i="5"/>
  <c r="AG20" i="5" s="1"/>
  <c r="AA20" i="5"/>
  <c r="Y20" i="5"/>
  <c r="AV21" i="5" s="1"/>
  <c r="AI19" i="5"/>
  <c r="AF19" i="5"/>
  <c r="AG19" i="5" s="1"/>
  <c r="AA19" i="5"/>
  <c r="Y19" i="5"/>
  <c r="AB19" i="5" s="1"/>
  <c r="AI18" i="5"/>
  <c r="AF18" i="5"/>
  <c r="AG18" i="5" s="1"/>
  <c r="AA18" i="5"/>
  <c r="Y18" i="5"/>
  <c r="AW18" i="5" s="1"/>
  <c r="AI17" i="5"/>
  <c r="AF17" i="5"/>
  <c r="AA17" i="5"/>
  <c r="Y17" i="5"/>
  <c r="AV18" i="5" s="1"/>
  <c r="AI16" i="5"/>
  <c r="AF16" i="5"/>
  <c r="AG16" i="5" s="1"/>
  <c r="AA16" i="5"/>
  <c r="Y16" i="5"/>
  <c r="AV17" i="5" s="1"/>
  <c r="AI15" i="5"/>
  <c r="AF15" i="5"/>
  <c r="AG15" i="5" s="1"/>
  <c r="AA15" i="5"/>
  <c r="Y15" i="5"/>
  <c r="AW15" i="5" s="1"/>
  <c r="AI14" i="5"/>
  <c r="AF14" i="5"/>
  <c r="AK15" i="5" s="1"/>
  <c r="AA14" i="5"/>
  <c r="Y14" i="5"/>
  <c r="AE15" i="5" s="1"/>
  <c r="AI13" i="5"/>
  <c r="AF13" i="5"/>
  <c r="AK14" i="5" s="1"/>
  <c r="AA13" i="5"/>
  <c r="Y13" i="5"/>
  <c r="AV14" i="5" s="1"/>
  <c r="AI12" i="5"/>
  <c r="AF12" i="5"/>
  <c r="AK13" i="5" s="1"/>
  <c r="AA12" i="5"/>
  <c r="Y12" i="5"/>
  <c r="AV13" i="5" s="1"/>
  <c r="AI11" i="5"/>
  <c r="AF11" i="5"/>
  <c r="AG11" i="5" s="1"/>
  <c r="AA11" i="5"/>
  <c r="Y11" i="5"/>
  <c r="AE12" i="5" s="1"/>
  <c r="AI10" i="5"/>
  <c r="AF10" i="5"/>
  <c r="AT11" i="5" s="1"/>
  <c r="AX11" i="5" s="1"/>
  <c r="AA10" i="5"/>
  <c r="Y10" i="5"/>
  <c r="AV11" i="5" s="1"/>
  <c r="AT82" i="5"/>
  <c r="AX82" i="5" s="1"/>
  <c r="AG82" i="5"/>
  <c r="AB40" i="5"/>
  <c r="AC40" i="5" s="1"/>
  <c r="AV45" i="5"/>
  <c r="Z44" i="5"/>
  <c r="AV49" i="5"/>
  <c r="AB48" i="5"/>
  <c r="AC48" i="5" s="1"/>
  <c r="Z48" i="5"/>
  <c r="AV53" i="5"/>
  <c r="AB52" i="5"/>
  <c r="Z52" i="5"/>
  <c r="AV57" i="5"/>
  <c r="AB56" i="5"/>
  <c r="Z56" i="5"/>
  <c r="AD40" i="5"/>
  <c r="AD44" i="5"/>
  <c r="AD48" i="5"/>
  <c r="AD52" i="5"/>
  <c r="AD56" i="5"/>
  <c r="AW39" i="5"/>
  <c r="Z42" i="5"/>
  <c r="AV47" i="5"/>
  <c r="AB46" i="5"/>
  <c r="Z46" i="5"/>
  <c r="AV51" i="5"/>
  <c r="AV55" i="5"/>
  <c r="AB54" i="5"/>
  <c r="Z54" i="5"/>
  <c r="AW31" i="5"/>
  <c r="AB36" i="5"/>
  <c r="AW40" i="5"/>
  <c r="AW44" i="5"/>
  <c r="AD46" i="5"/>
  <c r="AW48" i="5"/>
  <c r="AW52" i="5"/>
  <c r="AD54" i="5"/>
  <c r="AW56" i="5"/>
  <c r="AW58" i="5"/>
  <c r="AW67" i="5"/>
  <c r="AD71" i="5"/>
  <c r="AW71" i="5"/>
  <c r="AD73" i="5"/>
  <c r="AW73" i="5"/>
  <c r="AD75" i="5"/>
  <c r="AW75" i="5"/>
  <c r="AD77" i="5"/>
  <c r="AW77" i="5"/>
  <c r="AD79" i="5"/>
  <c r="AD41" i="5"/>
  <c r="AW41" i="5"/>
  <c r="AD43" i="5"/>
  <c r="AW43" i="5"/>
  <c r="AD45" i="5"/>
  <c r="AW45" i="5"/>
  <c r="AD47" i="5"/>
  <c r="AW47" i="5"/>
  <c r="AD49" i="5"/>
  <c r="AW49" i="5"/>
  <c r="AD51" i="5"/>
  <c r="AW51" i="5"/>
  <c r="AD53" i="5"/>
  <c r="AW53" i="5"/>
  <c r="AD55" i="5"/>
  <c r="AW55" i="5"/>
  <c r="AT56" i="5"/>
  <c r="AX56" i="5" s="1"/>
  <c r="AW59" i="5"/>
  <c r="AT60" i="5"/>
  <c r="AX60" i="5" s="1"/>
  <c r="AW62" i="5"/>
  <c r="AB65" i="5"/>
  <c r="AW66" i="5"/>
  <c r="AW70" i="5"/>
  <c r="Z71" i="5"/>
  <c r="AB71" i="5"/>
  <c r="AC71" i="5" s="1"/>
  <c r="AD72" i="5"/>
  <c r="AW72" i="5"/>
  <c r="Z73" i="5"/>
  <c r="AB73" i="5"/>
  <c r="AC73" i="5" s="1"/>
  <c r="Z75" i="5"/>
  <c r="AB75" i="5"/>
  <c r="AD76" i="5"/>
  <c r="AW76" i="5"/>
  <c r="Z77" i="5"/>
  <c r="AB77" i="5"/>
  <c r="AC77" i="5"/>
  <c r="AM77" i="5" s="1"/>
  <c r="AD78" i="5"/>
  <c r="AW78" i="5"/>
  <c r="AB79" i="5"/>
  <c r="AC79" i="5" s="1"/>
  <c r="AM79" i="5" s="1"/>
  <c r="AK33" i="5"/>
  <c r="AK34" i="5"/>
  <c r="AK35" i="5"/>
  <c r="AK36" i="5"/>
  <c r="AK37" i="5"/>
  <c r="AK38" i="5"/>
  <c r="AG38" i="5"/>
  <c r="AK39" i="5"/>
  <c r="AG39" i="5"/>
  <c r="AK40" i="5"/>
  <c r="AG40" i="5"/>
  <c r="AK41" i="5"/>
  <c r="AG41" i="5"/>
  <c r="AK42" i="5"/>
  <c r="AG42" i="5"/>
  <c r="AK43" i="5"/>
  <c r="AG43" i="5"/>
  <c r="AK44" i="5"/>
  <c r="AG44" i="5"/>
  <c r="AG45" i="5"/>
  <c r="AG46" i="5"/>
  <c r="AK47" i="5"/>
  <c r="AG47" i="5"/>
  <c r="AK48" i="5"/>
  <c r="AG48" i="5"/>
  <c r="AK49" i="5"/>
  <c r="AG49" i="5"/>
  <c r="AK50" i="5"/>
  <c r="AG50" i="5"/>
  <c r="AK51" i="5"/>
  <c r="AG51" i="5"/>
  <c r="AK52" i="5"/>
  <c r="AG52" i="5"/>
  <c r="AT30" i="5"/>
  <c r="AX30" i="5" s="1"/>
  <c r="AT33" i="5"/>
  <c r="AX33" i="5" s="1"/>
  <c r="AT35" i="5"/>
  <c r="AX35" i="5" s="1"/>
  <c r="AT37" i="5"/>
  <c r="AX37" i="5" s="1"/>
  <c r="AT39" i="5"/>
  <c r="AX39" i="5" s="1"/>
  <c r="AT40" i="5"/>
  <c r="AT41" i="5"/>
  <c r="AX41" i="5" s="1"/>
  <c r="AT42" i="5"/>
  <c r="AX42" i="5" s="1"/>
  <c r="AT43" i="5"/>
  <c r="AT44" i="5"/>
  <c r="AT45" i="5"/>
  <c r="AL45" i="5" s="1"/>
  <c r="AT47" i="5"/>
  <c r="AX47" i="5" s="1"/>
  <c r="AT48" i="5"/>
  <c r="AT49" i="5"/>
  <c r="AT50" i="5"/>
  <c r="AX50" i="5" s="1"/>
  <c r="AT51" i="5"/>
  <c r="AT52" i="5"/>
  <c r="AX52" i="5" s="1"/>
  <c r="AE28" i="5"/>
  <c r="AE31" i="5"/>
  <c r="AE36" i="5"/>
  <c r="AE40" i="5"/>
  <c r="AL40" i="5" s="1"/>
  <c r="AE41" i="5"/>
  <c r="AE44" i="5"/>
  <c r="AE45" i="5"/>
  <c r="AE46" i="5"/>
  <c r="AE47" i="5"/>
  <c r="AE48" i="5"/>
  <c r="AE49" i="5"/>
  <c r="AE52" i="5"/>
  <c r="AE53" i="5"/>
  <c r="AE54" i="5"/>
  <c r="AE55" i="5"/>
  <c r="AG55" i="5"/>
  <c r="AE56" i="5"/>
  <c r="AG56" i="5"/>
  <c r="AK56" i="5"/>
  <c r="AK57" i="5"/>
  <c r="AG59" i="5"/>
  <c r="AK59" i="5"/>
  <c r="AG60" i="5"/>
  <c r="AK60" i="5"/>
  <c r="AK61" i="5"/>
  <c r="AG62" i="5"/>
  <c r="AG63" i="5"/>
  <c r="AK64" i="5"/>
  <c r="AG64" i="5"/>
  <c r="AG66" i="5"/>
  <c r="AG67" i="5"/>
  <c r="AK68" i="5"/>
  <c r="AG68" i="5"/>
  <c r="AG70" i="5"/>
  <c r="AK71" i="5"/>
  <c r="AG71" i="5"/>
  <c r="AK72" i="5"/>
  <c r="AG72" i="5"/>
  <c r="AT64" i="5"/>
  <c r="AT65" i="5"/>
  <c r="AT67" i="5"/>
  <c r="AT68" i="5"/>
  <c r="AT71" i="5"/>
  <c r="AT72" i="5"/>
  <c r="AX72" i="5" s="1"/>
  <c r="AE71" i="5"/>
  <c r="AE72" i="5"/>
  <c r="AE73" i="5"/>
  <c r="AE75" i="5"/>
  <c r="AG75" i="5"/>
  <c r="AE76" i="5"/>
  <c r="AE77" i="5"/>
  <c r="AE78" i="5"/>
  <c r="AG78" i="5"/>
  <c r="AE79" i="5"/>
  <c r="AG79" i="5"/>
  <c r="AK79" i="5"/>
  <c r="AE80" i="5"/>
  <c r="AG80" i="5"/>
  <c r="AK80" i="5"/>
  <c r="AE81" i="5"/>
  <c r="AG81" i="5"/>
  <c r="AK81" i="5"/>
  <c r="Z81" i="5"/>
  <c r="AB81" i="5"/>
  <c r="AD81" i="5"/>
  <c r="X81" i="27"/>
  <c r="Y81" i="27"/>
  <c r="AA81" i="27"/>
  <c r="AF81" i="27"/>
  <c r="AI81" i="27"/>
  <c r="X82" i="27"/>
  <c r="Y82" i="27"/>
  <c r="Z82" i="27" s="1"/>
  <c r="AA82" i="27"/>
  <c r="AF82" i="27"/>
  <c r="AG82" i="27" s="1"/>
  <c r="AI82" i="27"/>
  <c r="AW82" i="27"/>
  <c r="H5" i="27"/>
  <c r="H4" i="27"/>
  <c r="I3" i="27"/>
  <c r="B5" i="25"/>
  <c r="B4" i="25"/>
  <c r="C3" i="25"/>
  <c r="I3" i="5"/>
  <c r="H5" i="5"/>
  <c r="H4" i="5"/>
  <c r="AI80" i="27"/>
  <c r="AF80" i="27"/>
  <c r="AG80" i="27" s="1"/>
  <c r="AA80" i="27"/>
  <c r="Y80" i="27"/>
  <c r="X80" i="27"/>
  <c r="AI79" i="27"/>
  <c r="AF79" i="27"/>
  <c r="AA79" i="27"/>
  <c r="Y79" i="27"/>
  <c r="AB79" i="27" s="1"/>
  <c r="X79" i="27"/>
  <c r="AI78" i="27"/>
  <c r="AF78" i="27"/>
  <c r="AA78" i="27"/>
  <c r="Y78" i="27"/>
  <c r="AW78" i="27" s="1"/>
  <c r="X78" i="27"/>
  <c r="AI77" i="27"/>
  <c r="AF77" i="27"/>
  <c r="AA77" i="27"/>
  <c r="Y77" i="27"/>
  <c r="X77" i="27"/>
  <c r="AI76" i="27"/>
  <c r="AF76" i="27"/>
  <c r="AA76" i="27"/>
  <c r="Y76" i="27"/>
  <c r="AW76" i="27" s="1"/>
  <c r="X76" i="27"/>
  <c r="AI75" i="27"/>
  <c r="AF75" i="27"/>
  <c r="AA75" i="27"/>
  <c r="Y75" i="27"/>
  <c r="AB75" i="27" s="1"/>
  <c r="X75" i="27"/>
  <c r="AI74" i="27"/>
  <c r="AF74" i="27"/>
  <c r="AA74" i="27"/>
  <c r="Y74" i="27"/>
  <c r="AW74" i="27" s="1"/>
  <c r="X74" i="27"/>
  <c r="AI73" i="27"/>
  <c r="AF73" i="27"/>
  <c r="AA73" i="27"/>
  <c r="Y73" i="27"/>
  <c r="X73" i="27"/>
  <c r="AI72" i="27"/>
  <c r="AF72" i="27"/>
  <c r="AA72" i="27"/>
  <c r="Y72" i="27"/>
  <c r="AW72" i="27" s="1"/>
  <c r="X72" i="27"/>
  <c r="AI71" i="27"/>
  <c r="AF71" i="27"/>
  <c r="AA71" i="27"/>
  <c r="Y71" i="27"/>
  <c r="AB71" i="27" s="1"/>
  <c r="X71" i="27"/>
  <c r="AI70" i="27"/>
  <c r="AF70" i="27"/>
  <c r="AA70" i="27"/>
  <c r="Y70" i="27"/>
  <c r="AW70" i="27" s="1"/>
  <c r="X70" i="27"/>
  <c r="AI69" i="27"/>
  <c r="AF69" i="27"/>
  <c r="AA69" i="27"/>
  <c r="Y69" i="27"/>
  <c r="X69" i="27"/>
  <c r="AI68" i="27"/>
  <c r="AF68" i="27"/>
  <c r="AA68" i="27"/>
  <c r="Y68" i="27"/>
  <c r="AW68" i="27" s="1"/>
  <c r="X68" i="27"/>
  <c r="AI67" i="27"/>
  <c r="AF67" i="27"/>
  <c r="AA67" i="27"/>
  <c r="Y67" i="27"/>
  <c r="AB67" i="27" s="1"/>
  <c r="X67" i="27"/>
  <c r="AI66" i="27"/>
  <c r="AF66" i="27"/>
  <c r="AA66" i="27"/>
  <c r="Y66" i="27"/>
  <c r="AW66" i="27" s="1"/>
  <c r="X66" i="27"/>
  <c r="AI65" i="27"/>
  <c r="AF65" i="27"/>
  <c r="AA65" i="27"/>
  <c r="Y65" i="27"/>
  <c r="X65" i="27"/>
  <c r="AI64" i="27"/>
  <c r="AF64" i="27"/>
  <c r="AA64" i="27"/>
  <c r="Y64" i="27"/>
  <c r="AW64" i="27" s="1"/>
  <c r="X64" i="27"/>
  <c r="AI63" i="27"/>
  <c r="AF63" i="27"/>
  <c r="AA63" i="27"/>
  <c r="Y63" i="27"/>
  <c r="AB63" i="27" s="1"/>
  <c r="X63" i="27"/>
  <c r="AI62" i="27"/>
  <c r="AF62" i="27"/>
  <c r="AA62" i="27"/>
  <c r="Y62" i="27"/>
  <c r="AW62" i="27" s="1"/>
  <c r="X62" i="27"/>
  <c r="AI61" i="27"/>
  <c r="AF61" i="27"/>
  <c r="AA61" i="27"/>
  <c r="Y61" i="27"/>
  <c r="X61" i="27"/>
  <c r="AI60" i="27"/>
  <c r="AF60" i="27"/>
  <c r="AA60" i="27"/>
  <c r="AJ60" i="27" s="1"/>
  <c r="AO60" i="27" s="1"/>
  <c r="AS60" i="27" s="1"/>
  <c r="Y60" i="27"/>
  <c r="AW60" i="27"/>
  <c r="X60" i="27"/>
  <c r="AI59" i="27"/>
  <c r="AF59" i="27"/>
  <c r="AA59" i="27"/>
  <c r="Y59" i="27"/>
  <c r="X59" i="27"/>
  <c r="AI58" i="27"/>
  <c r="AF58" i="27"/>
  <c r="AA58" i="27"/>
  <c r="Y58" i="27"/>
  <c r="X58" i="27"/>
  <c r="AI57" i="27"/>
  <c r="AF57" i="27"/>
  <c r="AA57" i="27"/>
  <c r="Y57" i="27"/>
  <c r="X57" i="27"/>
  <c r="AI56" i="27"/>
  <c r="AF56" i="27"/>
  <c r="AA56" i="27"/>
  <c r="Y56" i="27"/>
  <c r="AW56" i="27" s="1"/>
  <c r="X56" i="27"/>
  <c r="AI55" i="27"/>
  <c r="AF55" i="27"/>
  <c r="AA55" i="27"/>
  <c r="Y55" i="27"/>
  <c r="X55" i="27"/>
  <c r="AI54" i="27"/>
  <c r="AF54" i="27"/>
  <c r="AA54" i="27"/>
  <c r="Y54" i="27"/>
  <c r="X54" i="27"/>
  <c r="AI53" i="27"/>
  <c r="AF53" i="27"/>
  <c r="AA53" i="27"/>
  <c r="Y53" i="27"/>
  <c r="AB53" i="27" s="1"/>
  <c r="X53" i="27"/>
  <c r="AI52" i="27"/>
  <c r="AF52" i="27"/>
  <c r="AA52" i="27"/>
  <c r="Y52" i="27"/>
  <c r="X52" i="27"/>
  <c r="AI51" i="27"/>
  <c r="AF51" i="27"/>
  <c r="AA51" i="27"/>
  <c r="Y51" i="27"/>
  <c r="AB51" i="27" s="1"/>
  <c r="X51" i="27"/>
  <c r="AI50" i="27"/>
  <c r="AF50" i="27"/>
  <c r="AA50" i="27"/>
  <c r="Y50" i="27"/>
  <c r="X50" i="27"/>
  <c r="AI49" i="27"/>
  <c r="AF49" i="27"/>
  <c r="AA49" i="27"/>
  <c r="AJ49" i="27" s="1"/>
  <c r="AO49" i="27" s="1"/>
  <c r="Y49" i="27"/>
  <c r="AB49" i="27" s="1"/>
  <c r="X49" i="27"/>
  <c r="AI48" i="27"/>
  <c r="AF48" i="27"/>
  <c r="AA48" i="27"/>
  <c r="Y48" i="27"/>
  <c r="X48" i="27"/>
  <c r="AI47" i="27"/>
  <c r="AF47" i="27"/>
  <c r="AA47" i="27"/>
  <c r="Y47" i="27"/>
  <c r="AB47" i="27" s="1"/>
  <c r="X47" i="27"/>
  <c r="AI46" i="27"/>
  <c r="AF46" i="27"/>
  <c r="AA46" i="27"/>
  <c r="Y46" i="27"/>
  <c r="X46" i="27"/>
  <c r="AI45" i="27"/>
  <c r="AF45" i="27"/>
  <c r="AA45" i="27"/>
  <c r="Y45" i="27"/>
  <c r="X45" i="27"/>
  <c r="AI44" i="27"/>
  <c r="AF44" i="27"/>
  <c r="AA44" i="27"/>
  <c r="Y44" i="27"/>
  <c r="X44" i="27"/>
  <c r="AI43" i="27"/>
  <c r="AF43" i="27"/>
  <c r="AA43" i="27"/>
  <c r="Y43" i="27"/>
  <c r="AW43" i="27" s="1"/>
  <c r="X43" i="27"/>
  <c r="AI42" i="27"/>
  <c r="AF42" i="27"/>
  <c r="AA42" i="27"/>
  <c r="Y42" i="27"/>
  <c r="X42" i="27"/>
  <c r="AI41" i="27"/>
  <c r="AF41" i="27"/>
  <c r="AA41" i="27"/>
  <c r="Y41" i="27"/>
  <c r="AB41" i="27" s="1"/>
  <c r="X41" i="27"/>
  <c r="AI40" i="27"/>
  <c r="AF40" i="27"/>
  <c r="AK40" i="27" s="1"/>
  <c r="AA40" i="27"/>
  <c r="Y40" i="27"/>
  <c r="X40" i="27"/>
  <c r="AI39" i="27"/>
  <c r="AJ40" i="27" s="1"/>
  <c r="AO40" i="27" s="1"/>
  <c r="AS40" i="27" s="1"/>
  <c r="AF39" i="27"/>
  <c r="AA39" i="27"/>
  <c r="Y39" i="27"/>
  <c r="AB39" i="27" s="1"/>
  <c r="X39" i="27"/>
  <c r="AI38" i="27"/>
  <c r="AF38" i="27"/>
  <c r="AA38" i="27"/>
  <c r="Y38" i="27"/>
  <c r="AE38" i="27" s="1"/>
  <c r="X38" i="27"/>
  <c r="AI37" i="27"/>
  <c r="AF37" i="27"/>
  <c r="AT38" i="27" s="1"/>
  <c r="AX38" i="27" s="1"/>
  <c r="AA37" i="27"/>
  <c r="Y37" i="27"/>
  <c r="AB37" i="27" s="1"/>
  <c r="X37" i="27"/>
  <c r="AI36" i="27"/>
  <c r="AF36" i="27"/>
  <c r="AK36" i="27" s="1"/>
  <c r="AA36" i="27"/>
  <c r="Y36" i="27"/>
  <c r="X36" i="27"/>
  <c r="AI35" i="27"/>
  <c r="AF35" i="27"/>
  <c r="AA35" i="27"/>
  <c r="Y35" i="27"/>
  <c r="AB35" i="27" s="1"/>
  <c r="X35" i="27"/>
  <c r="AI34" i="27"/>
  <c r="AF34" i="27"/>
  <c r="AA34" i="27"/>
  <c r="Y34" i="27"/>
  <c r="AE34" i="27" s="1"/>
  <c r="X34" i="27"/>
  <c r="AI33" i="27"/>
  <c r="AF33" i="27"/>
  <c r="AA33" i="27"/>
  <c r="Y33" i="27"/>
  <c r="AB33" i="27" s="1"/>
  <c r="X33" i="27"/>
  <c r="AI32" i="27"/>
  <c r="AF32" i="27"/>
  <c r="AK32" i="27" s="1"/>
  <c r="AA32" i="27"/>
  <c r="Y32" i="27"/>
  <c r="X32" i="27"/>
  <c r="AI31" i="27"/>
  <c r="AF31" i="27"/>
  <c r="AA31" i="27"/>
  <c r="Y31" i="27"/>
  <c r="AB31" i="27" s="1"/>
  <c r="X31" i="27"/>
  <c r="AI30" i="27"/>
  <c r="AJ30" i="27" s="1"/>
  <c r="AF30" i="27"/>
  <c r="AA30" i="27"/>
  <c r="Y30" i="27"/>
  <c r="AE31" i="27" s="1"/>
  <c r="X30" i="27"/>
  <c r="AI29" i="27"/>
  <c r="AF29" i="27"/>
  <c r="AA29" i="27"/>
  <c r="Y29" i="27"/>
  <c r="AB29" i="27" s="1"/>
  <c r="X29" i="27"/>
  <c r="AI28" i="27"/>
  <c r="AF28" i="27"/>
  <c r="AA28" i="27"/>
  <c r="AJ28" i="27" s="1"/>
  <c r="Y28" i="27"/>
  <c r="X28" i="27"/>
  <c r="AI27" i="27"/>
  <c r="AF27" i="27"/>
  <c r="AT27" i="27" s="1"/>
  <c r="AA27" i="27"/>
  <c r="Y27" i="27"/>
  <c r="AB27" i="27" s="1"/>
  <c r="X27" i="27"/>
  <c r="AI26" i="27"/>
  <c r="AJ26" i="27" s="1"/>
  <c r="AF26" i="27"/>
  <c r="AA26" i="27"/>
  <c r="Y26" i="27"/>
  <c r="X26" i="27"/>
  <c r="AI25" i="27"/>
  <c r="AF25" i="27"/>
  <c r="AA25" i="27"/>
  <c r="Y25" i="27"/>
  <c r="AB25" i="27" s="1"/>
  <c r="X25" i="27"/>
  <c r="AI24" i="27"/>
  <c r="AF24" i="27"/>
  <c r="AA24" i="27"/>
  <c r="Y24" i="27"/>
  <c r="X24" i="27"/>
  <c r="AI23" i="27"/>
  <c r="AF23" i="27"/>
  <c r="AT24" i="27" s="1"/>
  <c r="AX24" i="27" s="1"/>
  <c r="AA23" i="27"/>
  <c r="Y23" i="27"/>
  <c r="AW23" i="27" s="1"/>
  <c r="X23" i="27"/>
  <c r="AI22" i="27"/>
  <c r="AJ22" i="27" s="1"/>
  <c r="AO22" i="27" s="1"/>
  <c r="AF22" i="27"/>
  <c r="AA22" i="27"/>
  <c r="Y22" i="27"/>
  <c r="X22" i="27"/>
  <c r="AI21" i="27"/>
  <c r="AF21" i="27"/>
  <c r="AA21" i="27"/>
  <c r="Y21" i="27"/>
  <c r="AV22" i="27" s="1"/>
  <c r="X21" i="27"/>
  <c r="AI20" i="27"/>
  <c r="AF20" i="27"/>
  <c r="AA20" i="27"/>
  <c r="AJ21" i="27" s="1"/>
  <c r="AO21" i="27" s="1"/>
  <c r="Y20" i="27"/>
  <c r="X20" i="27"/>
  <c r="AI19" i="27"/>
  <c r="AF19" i="27"/>
  <c r="AT20" i="27" s="1"/>
  <c r="AX20" i="27" s="1"/>
  <c r="AA19" i="27"/>
  <c r="Y19" i="27"/>
  <c r="X19" i="27"/>
  <c r="AI18" i="27"/>
  <c r="AF18" i="27"/>
  <c r="AG18" i="27" s="1"/>
  <c r="AA18" i="27"/>
  <c r="Y18" i="27"/>
  <c r="X18" i="27"/>
  <c r="AI17" i="27"/>
  <c r="AF17" i="27"/>
  <c r="AA17" i="27"/>
  <c r="Y17" i="27"/>
  <c r="AB17" i="27" s="1"/>
  <c r="X17" i="27"/>
  <c r="AI16" i="27"/>
  <c r="AF16" i="27"/>
  <c r="AA16" i="27"/>
  <c r="Y16" i="27"/>
  <c r="Z16" i="27" s="1"/>
  <c r="X16" i="27"/>
  <c r="AI15" i="27"/>
  <c r="AF15" i="27"/>
  <c r="AG15" i="27" s="1"/>
  <c r="AA15" i="27"/>
  <c r="Y15" i="27"/>
  <c r="X15" i="27"/>
  <c r="AI14" i="27"/>
  <c r="AF14" i="27"/>
  <c r="AA14" i="27"/>
  <c r="Y14" i="27"/>
  <c r="X14" i="27"/>
  <c r="AI13" i="27"/>
  <c r="AF13" i="27"/>
  <c r="AG13" i="27" s="1"/>
  <c r="AA13" i="27"/>
  <c r="Y13" i="27"/>
  <c r="AB13" i="27" s="1"/>
  <c r="X13" i="27"/>
  <c r="AI12" i="27"/>
  <c r="AF12" i="27"/>
  <c r="AA12" i="27"/>
  <c r="Y12" i="27"/>
  <c r="X12" i="27"/>
  <c r="AI11" i="27"/>
  <c r="AF11" i="27"/>
  <c r="AG11" i="27" s="1"/>
  <c r="AA11" i="27"/>
  <c r="Y11" i="27"/>
  <c r="X11" i="27"/>
  <c r="AI10" i="27"/>
  <c r="AF10" i="27"/>
  <c r="AG10" i="27" s="1"/>
  <c r="AA10" i="27"/>
  <c r="Y10" i="27"/>
  <c r="AD10" i="27" s="1"/>
  <c r="X10" i="27"/>
  <c r="AI9" i="27"/>
  <c r="AF9" i="27"/>
  <c r="AA9" i="27"/>
  <c r="Y9" i="27"/>
  <c r="AE81" i="25"/>
  <c r="J80" i="25"/>
  <c r="I79" i="25"/>
  <c r="J78" i="25"/>
  <c r="I77" i="25"/>
  <c r="J76" i="25"/>
  <c r="J75" i="25"/>
  <c r="J74" i="25"/>
  <c r="J73" i="25"/>
  <c r="J72" i="25"/>
  <c r="J71" i="25"/>
  <c r="K78" i="44" s="1"/>
  <c r="L78" i="44" s="1"/>
  <c r="J70" i="25"/>
  <c r="K77" i="44" s="1"/>
  <c r="L77" i="44" s="1"/>
  <c r="J69" i="25"/>
  <c r="K76" i="44" s="1"/>
  <c r="L76" i="44" s="1"/>
  <c r="J68" i="25"/>
  <c r="K75" i="44" s="1"/>
  <c r="L75" i="44" s="1"/>
  <c r="J67" i="25"/>
  <c r="K74" i="44" s="1"/>
  <c r="L74" i="44" s="1"/>
  <c r="J66" i="25"/>
  <c r="K73" i="44" s="1"/>
  <c r="L73" i="44" s="1"/>
  <c r="J65" i="25"/>
  <c r="K72" i="44" s="1"/>
  <c r="L72" i="44" s="1"/>
  <c r="I64" i="25"/>
  <c r="J71" i="44" s="1"/>
  <c r="I63" i="25"/>
  <c r="J70" i="44" s="1"/>
  <c r="I62" i="25"/>
  <c r="J69" i="44" s="1"/>
  <c r="I61" i="25"/>
  <c r="J68" i="44" s="1"/>
  <c r="J60" i="25"/>
  <c r="K67" i="44" s="1"/>
  <c r="L67" i="44" s="1"/>
  <c r="I59" i="25"/>
  <c r="J66" i="44" s="1"/>
  <c r="I58" i="25"/>
  <c r="J65" i="44" s="1"/>
  <c r="AC9" i="25"/>
  <c r="Z9" i="25"/>
  <c r="U9" i="25"/>
  <c r="AD10" i="25" s="1"/>
  <c r="AI10" i="25" s="1"/>
  <c r="S9" i="25"/>
  <c r="Y9" i="5"/>
  <c r="AF9" i="5"/>
  <c r="AA9" i="5"/>
  <c r="AI9" i="5"/>
  <c r="Z9" i="27"/>
  <c r="AH10" i="27" s="1"/>
  <c r="AB9" i="27"/>
  <c r="AG9" i="27"/>
  <c r="AV10" i="27"/>
  <c r="AG14" i="27"/>
  <c r="AG17" i="27"/>
  <c r="AE20" i="27"/>
  <c r="AG21" i="27"/>
  <c r="AK22" i="27"/>
  <c r="AE23" i="27"/>
  <c r="AE24" i="27"/>
  <c r="AK26" i="27"/>
  <c r="AK30" i="27"/>
  <c r="AK31" i="27"/>
  <c r="AE32" i="27"/>
  <c r="AE33" i="27"/>
  <c r="AG33" i="27"/>
  <c r="AG34" i="27"/>
  <c r="AK34" i="27"/>
  <c r="AE35" i="27"/>
  <c r="AG35" i="27"/>
  <c r="AK35" i="27"/>
  <c r="AE36" i="27"/>
  <c r="AG36" i="27"/>
  <c r="AE37" i="27"/>
  <c r="AG37" i="27"/>
  <c r="AG38" i="27"/>
  <c r="AK38" i="27"/>
  <c r="AE39" i="27"/>
  <c r="AG39" i="27"/>
  <c r="AK39" i="27"/>
  <c r="AE40" i="27"/>
  <c r="AG40" i="27"/>
  <c r="AE41" i="27"/>
  <c r="AG41" i="27"/>
  <c r="AK41" i="27"/>
  <c r="AG42" i="27"/>
  <c r="AK42" i="27"/>
  <c r="AD43" i="27"/>
  <c r="AK43" i="27"/>
  <c r="AG43" i="27"/>
  <c r="AG45" i="27"/>
  <c r="AK46" i="27"/>
  <c r="AG46" i="27"/>
  <c r="AK47" i="27"/>
  <c r="AG47" i="27"/>
  <c r="AG48" i="27"/>
  <c r="AG49" i="27"/>
  <c r="AK50" i="27"/>
  <c r="AG50" i="27"/>
  <c r="AK51" i="27"/>
  <c r="AG51" i="27"/>
  <c r="AG53" i="27"/>
  <c r="AK54" i="27"/>
  <c r="AG54" i="27"/>
  <c r="AK55" i="27"/>
  <c r="AG55" i="27"/>
  <c r="AG56" i="27"/>
  <c r="AG57" i="27"/>
  <c r="AT43" i="27"/>
  <c r="AT44" i="27"/>
  <c r="AX44" i="27" s="1"/>
  <c r="AT46" i="27"/>
  <c r="AX46" i="27" s="1"/>
  <c r="AT47" i="27"/>
  <c r="AT50" i="27"/>
  <c r="AT51" i="27"/>
  <c r="AT52" i="27"/>
  <c r="AX52" i="27" s="1"/>
  <c r="AT54" i="27"/>
  <c r="AT55" i="27"/>
  <c r="AT56" i="27"/>
  <c r="AX56" i="27" s="1"/>
  <c r="AK58" i="27"/>
  <c r="AK60" i="27"/>
  <c r="AG60" i="27"/>
  <c r="AK61" i="27"/>
  <c r="AG61" i="27"/>
  <c r="AK62" i="27"/>
  <c r="AG62" i="27"/>
  <c r="AG64" i="27"/>
  <c r="AK65" i="27"/>
  <c r="AG65" i="27"/>
  <c r="AK66" i="27"/>
  <c r="AG66" i="27"/>
  <c r="AG68" i="27"/>
  <c r="AH69" i="27" s="1"/>
  <c r="AK69" i="27"/>
  <c r="AG69" i="27"/>
  <c r="AK70" i="27"/>
  <c r="AG70" i="27"/>
  <c r="AT58" i="27"/>
  <c r="AX58" i="27" s="1"/>
  <c r="AT59" i="27"/>
  <c r="AX59" i="27" s="1"/>
  <c r="AT60" i="27"/>
  <c r="AX60" i="27" s="1"/>
  <c r="AT61" i="27"/>
  <c r="AX61" i="27" s="1"/>
  <c r="AT62" i="27"/>
  <c r="AT63" i="27"/>
  <c r="AX63" i="27" s="1"/>
  <c r="AT65" i="27"/>
  <c r="AX65" i="27" s="1"/>
  <c r="AT66" i="27"/>
  <c r="AT69" i="27"/>
  <c r="AX69" i="27" s="1"/>
  <c r="AT70" i="27"/>
  <c r="AX70" i="27" s="1"/>
  <c r="AT71" i="27"/>
  <c r="AX71" i="27" s="1"/>
  <c r="AV60" i="27"/>
  <c r="AE60" i="27"/>
  <c r="AE44" i="27"/>
  <c r="AE45" i="27"/>
  <c r="AE48" i="27"/>
  <c r="AE49" i="27"/>
  <c r="AE52" i="27"/>
  <c r="AE53" i="27"/>
  <c r="AE56" i="27"/>
  <c r="AE57" i="27"/>
  <c r="AG58" i="27"/>
  <c r="AE59" i="27"/>
  <c r="AG59" i="27"/>
  <c r="AW59" i="27"/>
  <c r="AD60" i="27"/>
  <c r="AE61" i="27"/>
  <c r="AE63" i="27"/>
  <c r="AE64" i="27"/>
  <c r="AE65" i="27"/>
  <c r="AL65" i="27" s="1"/>
  <c r="AE67" i="27"/>
  <c r="AE68" i="27"/>
  <c r="AE69" i="27"/>
  <c r="AL69" i="27" s="1"/>
  <c r="AE71" i="27"/>
  <c r="AE72" i="27"/>
  <c r="AG72" i="27"/>
  <c r="AG73" i="27"/>
  <c r="AK73" i="27"/>
  <c r="AG74" i="27"/>
  <c r="AK74" i="27"/>
  <c r="AE75" i="27"/>
  <c r="AL75" i="27" s="1"/>
  <c r="AE76" i="27"/>
  <c r="AG76" i="27"/>
  <c r="AG77" i="27"/>
  <c r="AK77" i="27"/>
  <c r="AG78" i="27"/>
  <c r="AK78" i="27"/>
  <c r="AE79" i="27"/>
  <c r="AK80" i="27"/>
  <c r="AD80" i="27"/>
  <c r="AX55" i="27"/>
  <c r="AX54" i="27"/>
  <c r="AX51" i="27"/>
  <c r="AX50" i="27"/>
  <c r="AX47" i="27"/>
  <c r="AX66" i="27"/>
  <c r="AX62" i="27"/>
  <c r="AT22" i="27"/>
  <c r="AX22" i="27" s="1"/>
  <c r="AV21" i="27"/>
  <c r="Z20" i="27"/>
  <c r="AB20" i="27"/>
  <c r="AW20" i="27"/>
  <c r="AV20" i="27"/>
  <c r="Z19" i="27"/>
  <c r="AB19" i="27"/>
  <c r="AW19" i="27"/>
  <c r="Z15" i="27"/>
  <c r="AW15" i="27"/>
  <c r="I80" i="25"/>
  <c r="I73" i="25"/>
  <c r="I75" i="25"/>
  <c r="I70" i="25"/>
  <c r="J77" i="44" s="1"/>
  <c r="J61" i="25"/>
  <c r="K68" i="44" s="1"/>
  <c r="L68" i="44" s="1"/>
  <c r="I60" i="25"/>
  <c r="J67" i="44" s="1"/>
  <c r="J59" i="25"/>
  <c r="AE81" i="27"/>
  <c r="AE82" i="27"/>
  <c r="AB82" i="27"/>
  <c r="AV81" i="27"/>
  <c r="AJ74" i="27"/>
  <c r="AO74" i="27" s="1"/>
  <c r="AS74" i="27" s="1"/>
  <c r="AJ73" i="27"/>
  <c r="AO73" i="27" s="1"/>
  <c r="AW73" i="27"/>
  <c r="AJ76" i="27"/>
  <c r="AO76" i="27" s="1"/>
  <c r="AD37" i="27"/>
  <c r="AD39" i="27"/>
  <c r="AD41" i="27"/>
  <c r="AT23" i="27"/>
  <c r="AX23" i="27" s="1"/>
  <c r="AJ65" i="27"/>
  <c r="AO65" i="27" s="1"/>
  <c r="AS65" i="27" s="1"/>
  <c r="AV66" i="27"/>
  <c r="Z65" i="27"/>
  <c r="AH66" i="27" s="1"/>
  <c r="AT34" i="27"/>
  <c r="AX34" i="27" s="1"/>
  <c r="AT36" i="27"/>
  <c r="AX36" i="27" s="1"/>
  <c r="AV38" i="27"/>
  <c r="Z37" i="27"/>
  <c r="AH37" i="27" s="1"/>
  <c r="AW37" i="27"/>
  <c r="AT26" i="27"/>
  <c r="AD33" i="27"/>
  <c r="AJ44" i="27"/>
  <c r="AO44" i="27" s="1"/>
  <c r="AD44" i="27"/>
  <c r="AV61" i="27"/>
  <c r="Z60" i="27"/>
  <c r="AB60" i="27"/>
  <c r="AC60" i="27" s="1"/>
  <c r="Z61" i="27"/>
  <c r="AH61" i="27" s="1"/>
  <c r="AJ69" i="27"/>
  <c r="AO69" i="27" s="1"/>
  <c r="AS69" i="27" s="1"/>
  <c r="AV70" i="27"/>
  <c r="Z69" i="27"/>
  <c r="AD21" i="27"/>
  <c r="AT32" i="27"/>
  <c r="AV34" i="27"/>
  <c r="Z33" i="27"/>
  <c r="AH34" i="27" s="1"/>
  <c r="AW33" i="27"/>
  <c r="AD35" i="27"/>
  <c r="AT40" i="27"/>
  <c r="AV42" i="27"/>
  <c r="Z41" i="27"/>
  <c r="AT41" i="27"/>
  <c r="AX41" i="27" s="1"/>
  <c r="AW41" i="27"/>
  <c r="AJ63" i="27"/>
  <c r="AO63" i="27" s="1"/>
  <c r="AV64" i="27"/>
  <c r="Z63" i="27"/>
  <c r="AJ67" i="27"/>
  <c r="AO67" i="27" s="1"/>
  <c r="AV68" i="27"/>
  <c r="Z67" i="27"/>
  <c r="AJ71" i="27"/>
  <c r="AO71" i="27" s="1"/>
  <c r="AV72" i="27"/>
  <c r="Z71" i="27"/>
  <c r="AJ77" i="27"/>
  <c r="AO77" i="27" s="1"/>
  <c r="AS77" i="27" s="1"/>
  <c r="AV78" i="27"/>
  <c r="Z77" i="27"/>
  <c r="AH77" i="27" s="1"/>
  <c r="AW77" i="27"/>
  <c r="AJ32" i="27"/>
  <c r="AO32" i="27" s="1"/>
  <c r="AS32" i="27" s="1"/>
  <c r="AJ36" i="27"/>
  <c r="AO36" i="27" s="1"/>
  <c r="AS36" i="27" s="1"/>
  <c r="AD42" i="27"/>
  <c r="AD45" i="27"/>
  <c r="AW45" i="27"/>
  <c r="AW47" i="27"/>
  <c r="AW49" i="27"/>
  <c r="AW51" i="27"/>
  <c r="AW53" i="27"/>
  <c r="AD55" i="27"/>
  <c r="AW55" i="27"/>
  <c r="AD57" i="27"/>
  <c r="AW57" i="27"/>
  <c r="AT73" i="27"/>
  <c r="AX73" i="27" s="1"/>
  <c r="AT77" i="27"/>
  <c r="AX77" i="27" s="1"/>
  <c r="AT79" i="27"/>
  <c r="AX79" i="27" s="1"/>
  <c r="AD20" i="27"/>
  <c r="AV28" i="27"/>
  <c r="Z27" i="27"/>
  <c r="AW27" i="27"/>
  <c r="AV32" i="27"/>
  <c r="Z31" i="27"/>
  <c r="AW31" i="27"/>
  <c r="AJ34" i="27"/>
  <c r="AO34" i="27" s="1"/>
  <c r="AS34" i="27" s="1"/>
  <c r="AV36" i="27"/>
  <c r="Z35" i="27"/>
  <c r="AW35" i="27"/>
  <c r="AJ38" i="27"/>
  <c r="AO38" i="27" s="1"/>
  <c r="AS38" i="27" s="1"/>
  <c r="AV40" i="27"/>
  <c r="Z39" i="27"/>
  <c r="AH40" i="27" s="1"/>
  <c r="AW39" i="27"/>
  <c r="AJ42" i="27"/>
  <c r="AO42" i="27" s="1"/>
  <c r="AS42" i="27" s="1"/>
  <c r="Z42" i="27"/>
  <c r="AH42" i="27" s="1"/>
  <c r="AT42" i="27"/>
  <c r="AX42" i="27" s="1"/>
  <c r="AJ45" i="27"/>
  <c r="AO45" i="27" s="1"/>
  <c r="AV46" i="27"/>
  <c r="Z45" i="27"/>
  <c r="AH46" i="27" s="1"/>
  <c r="AB45" i="27"/>
  <c r="AJ47" i="27"/>
  <c r="AO47" i="27" s="1"/>
  <c r="AS47" i="27" s="1"/>
  <c r="AV48" i="27"/>
  <c r="Z47" i="27"/>
  <c r="AH48" i="27" s="1"/>
  <c r="AV50" i="27"/>
  <c r="Z49" i="27"/>
  <c r="AJ51" i="27"/>
  <c r="AO51" i="27" s="1"/>
  <c r="AS51" i="27" s="1"/>
  <c r="AV52" i="27"/>
  <c r="Z51" i="27"/>
  <c r="AJ53" i="27"/>
  <c r="AO53" i="27" s="1"/>
  <c r="AV54" i="27"/>
  <c r="Z53" i="27"/>
  <c r="AJ55" i="27"/>
  <c r="AO55" i="27" s="1"/>
  <c r="AS55" i="27" s="1"/>
  <c r="AV56" i="27"/>
  <c r="Z55" i="27"/>
  <c r="AH56" i="27" s="1"/>
  <c r="AB55" i="27"/>
  <c r="AJ57" i="27"/>
  <c r="AO57" i="27" s="1"/>
  <c r="AV58" i="27"/>
  <c r="Z57" i="27"/>
  <c r="AH58" i="27" s="1"/>
  <c r="AB57" i="27"/>
  <c r="AJ59" i="27"/>
  <c r="AO59" i="27" s="1"/>
  <c r="AD59" i="27"/>
  <c r="AK59" i="27"/>
  <c r="AS59" i="27" s="1"/>
  <c r="AJ61" i="27"/>
  <c r="AD61" i="27"/>
  <c r="AW61" i="27"/>
  <c r="AD63" i="27"/>
  <c r="AW63" i="27"/>
  <c r="AD65" i="27"/>
  <c r="AW65" i="27"/>
  <c r="AD67" i="27"/>
  <c r="AW67" i="27"/>
  <c r="AD69" i="27"/>
  <c r="AW69" i="27"/>
  <c r="AD71" i="27"/>
  <c r="AW71" i="27"/>
  <c r="AJ75" i="27"/>
  <c r="AO75" i="27" s="1"/>
  <c r="AV76" i="27"/>
  <c r="Z75" i="27"/>
  <c r="AT75" i="27"/>
  <c r="AX75" i="27" s="1"/>
  <c r="AW75" i="27"/>
  <c r="AV80" i="27"/>
  <c r="Z79" i="27"/>
  <c r="AW48" i="27"/>
  <c r="AB48" i="27"/>
  <c r="AC49" i="27" s="1"/>
  <c r="Z48" i="27"/>
  <c r="AH49" i="27" s="1"/>
  <c r="AV49" i="27"/>
  <c r="AW50" i="27"/>
  <c r="AB50" i="27"/>
  <c r="Z50" i="27"/>
  <c r="AH51" i="27" s="1"/>
  <c r="AV51" i="27"/>
  <c r="AW52" i="27"/>
  <c r="AB52" i="27"/>
  <c r="Z52" i="27"/>
  <c r="AV53" i="27"/>
  <c r="AD23" i="27"/>
  <c r="AV24" i="27"/>
  <c r="Z23" i="27"/>
  <c r="AB23" i="27"/>
  <c r="AV25" i="27"/>
  <c r="Z24" i="27"/>
  <c r="AD24" i="27"/>
  <c r="AW24" i="27"/>
  <c r="AT25" i="27"/>
  <c r="Z26" i="27"/>
  <c r="AW26" i="27"/>
  <c r="AJ27" i="27"/>
  <c r="AO27" i="27" s="1"/>
  <c r="Z28" i="27"/>
  <c r="AW28" i="27"/>
  <c r="AV31" i="27"/>
  <c r="Z30" i="27"/>
  <c r="AW30" i="27"/>
  <c r="AT31" i="27"/>
  <c r="AL31" i="27" s="1"/>
  <c r="AJ31" i="27"/>
  <c r="AO31" i="27" s="1"/>
  <c r="AS31" i="27" s="1"/>
  <c r="AV33" i="27"/>
  <c r="Z32" i="27"/>
  <c r="AD32" i="27"/>
  <c r="AW32" i="27"/>
  <c r="AJ33" i="27"/>
  <c r="AO33" i="27" s="1"/>
  <c r="AV35" i="27"/>
  <c r="Z34" i="27"/>
  <c r="AH35" i="27" s="1"/>
  <c r="AW34" i="27"/>
  <c r="AT35" i="27"/>
  <c r="AX35" i="27" s="1"/>
  <c r="AJ35" i="27"/>
  <c r="AO35" i="27" s="1"/>
  <c r="AS35" i="27" s="1"/>
  <c r="AV37" i="27"/>
  <c r="Z36" i="27"/>
  <c r="AD36" i="27"/>
  <c r="AW36" i="27"/>
  <c r="AT37" i="27"/>
  <c r="AX37" i="27" s="1"/>
  <c r="AJ37" i="27"/>
  <c r="AO37" i="27" s="1"/>
  <c r="AV39" i="27"/>
  <c r="Z38" i="27"/>
  <c r="AH39" i="27" s="1"/>
  <c r="AD38" i="27"/>
  <c r="AW38" i="27"/>
  <c r="AT39" i="27"/>
  <c r="AL39" i="27" s="1"/>
  <c r="AJ39" i="27"/>
  <c r="AO39" i="27" s="1"/>
  <c r="AS39" i="27" s="1"/>
  <c r="AV41" i="27"/>
  <c r="Z40" i="27"/>
  <c r="AD40" i="27"/>
  <c r="AW40" i="27"/>
  <c r="AJ41" i="27"/>
  <c r="AO41" i="27" s="1"/>
  <c r="AS41" i="27" s="1"/>
  <c r="AV44" i="27"/>
  <c r="Z43" i="27"/>
  <c r="AH43" i="27" s="1"/>
  <c r="AB43" i="27"/>
  <c r="AV45" i="27"/>
  <c r="Z44" i="27"/>
  <c r="AB44" i="27"/>
  <c r="AC44" i="27" s="1"/>
  <c r="AN44" i="27" s="1"/>
  <c r="AQ44" i="27" s="1"/>
  <c r="AW44" i="27"/>
  <c r="AV47" i="27"/>
  <c r="Z46" i="27"/>
  <c r="AB46" i="27"/>
  <c r="AW46" i="27"/>
  <c r="AD47" i="27"/>
  <c r="AD48" i="27"/>
  <c r="AD49" i="27"/>
  <c r="AD50" i="27"/>
  <c r="AD51" i="27"/>
  <c r="AD52" i="27"/>
  <c r="AD53" i="27"/>
  <c r="AB24" i="27"/>
  <c r="AB28" i="27"/>
  <c r="AB30" i="27"/>
  <c r="AB32" i="27"/>
  <c r="AC32" i="27" s="1"/>
  <c r="AB34" i="27"/>
  <c r="AC35" i="27" s="1"/>
  <c r="AB36" i="27"/>
  <c r="AC36" i="27" s="1"/>
  <c r="AB38" i="27"/>
  <c r="AC39" i="27" s="1"/>
  <c r="AM39" i="27" s="1"/>
  <c r="AB40" i="27"/>
  <c r="AC40" i="27" s="1"/>
  <c r="AJ46" i="27"/>
  <c r="AO46" i="27" s="1"/>
  <c r="AS46" i="27" s="1"/>
  <c r="AJ48" i="27"/>
  <c r="AO48" i="27" s="1"/>
  <c r="AJ50" i="27"/>
  <c r="AO50" i="27" s="1"/>
  <c r="AS50" i="27" s="1"/>
  <c r="AJ52" i="27"/>
  <c r="AO52" i="27" s="1"/>
  <c r="AD54" i="27"/>
  <c r="AJ54" i="27"/>
  <c r="AO54" i="27" s="1"/>
  <c r="AS54" i="27" s="1"/>
  <c r="AD56" i="27"/>
  <c r="AJ56" i="27"/>
  <c r="AO56" i="27" s="1"/>
  <c r="AD58" i="27"/>
  <c r="AJ58" i="27"/>
  <c r="AO58" i="27" s="1"/>
  <c r="AS58" i="27" s="1"/>
  <c r="AB59" i="27"/>
  <c r="AC59" i="27" s="1"/>
  <c r="AN59" i="27" s="1"/>
  <c r="AQ59" i="27" s="1"/>
  <c r="AD62" i="27"/>
  <c r="AJ62" i="27"/>
  <c r="AO62" i="27" s="1"/>
  <c r="AS62" i="27" s="1"/>
  <c r="AD64" i="27"/>
  <c r="AJ64" i="27"/>
  <c r="AO64" i="27" s="1"/>
  <c r="AD66" i="27"/>
  <c r="AJ66" i="27"/>
  <c r="AO66" i="27" s="1"/>
  <c r="AS66" i="27" s="1"/>
  <c r="AD68" i="27"/>
  <c r="AJ68" i="27"/>
  <c r="AO68" i="27"/>
  <c r="AD70" i="27"/>
  <c r="AJ70" i="27"/>
  <c r="AO70" i="27" s="1"/>
  <c r="AS70" i="27" s="1"/>
  <c r="AD72" i="27"/>
  <c r="AJ72" i="27"/>
  <c r="AO72" i="27" s="1"/>
  <c r="AD73" i="27"/>
  <c r="AB74" i="27"/>
  <c r="AT74" i="27"/>
  <c r="AD75" i="27"/>
  <c r="AB76" i="27"/>
  <c r="AC76" i="27" s="1"/>
  <c r="AT76" i="27"/>
  <c r="AX76" i="27" s="1"/>
  <c r="AD77" i="27"/>
  <c r="AB78" i="27"/>
  <c r="AT78" i="27"/>
  <c r="AD79" i="27"/>
  <c r="AW79" i="27"/>
  <c r="AT80" i="27"/>
  <c r="AV55" i="27"/>
  <c r="Z54" i="27"/>
  <c r="AH54" i="27" s="1"/>
  <c r="AB54" i="27"/>
  <c r="AV57" i="27"/>
  <c r="Z56" i="27"/>
  <c r="AB56" i="27"/>
  <c r="AC57" i="27" s="1"/>
  <c r="AV59" i="27"/>
  <c r="Z58" i="27"/>
  <c r="AB58" i="27"/>
  <c r="AC58" i="27" s="1"/>
  <c r="Z59" i="27"/>
  <c r="AH60" i="27" s="1"/>
  <c r="AV63" i="27"/>
  <c r="Z62" i="27"/>
  <c r="AB62" i="27"/>
  <c r="AV65" i="27"/>
  <c r="Z64" i="27"/>
  <c r="AH65" i="27" s="1"/>
  <c r="AB64" i="27"/>
  <c r="AV67" i="27"/>
  <c r="Z66" i="27"/>
  <c r="AB66" i="27"/>
  <c r="AV69" i="27"/>
  <c r="Z68" i="27"/>
  <c r="AB68" i="27"/>
  <c r="AV71" i="27"/>
  <c r="Z70" i="27"/>
  <c r="AB70" i="27"/>
  <c r="AV73" i="27"/>
  <c r="Z72" i="27"/>
  <c r="AB72" i="27"/>
  <c r="AC72" i="27" s="1"/>
  <c r="AV75" i="27"/>
  <c r="Z74" i="27"/>
  <c r="AD74" i="27"/>
  <c r="AV77" i="27"/>
  <c r="Z76" i="27"/>
  <c r="AD76" i="27"/>
  <c r="AV79" i="27"/>
  <c r="Z78" i="27"/>
  <c r="AD78" i="27"/>
  <c r="P80" i="27"/>
  <c r="AL41" i="27"/>
  <c r="AL36" i="27"/>
  <c r="AL34" i="27"/>
  <c r="AX40" i="27"/>
  <c r="AL40" i="27"/>
  <c r="AO61" i="27"/>
  <c r="AS61" i="27" s="1"/>
  <c r="AC71" i="27"/>
  <c r="AN71" i="27" s="1"/>
  <c r="AQ71" i="27" s="1"/>
  <c r="AC67" i="27"/>
  <c r="AN67" i="27" s="1"/>
  <c r="AQ67" i="27" s="1"/>
  <c r="AC64" i="27"/>
  <c r="AN64" i="27" s="1"/>
  <c r="AQ64" i="27" s="1"/>
  <c r="AC63" i="27"/>
  <c r="AN63" i="27" s="1"/>
  <c r="AQ63" i="27" s="1"/>
  <c r="AH59" i="27"/>
  <c r="AH55" i="27"/>
  <c r="AH47" i="27"/>
  <c r="AC45" i="27"/>
  <c r="AN45" i="27" s="1"/>
  <c r="AQ45" i="27" s="1"/>
  <c r="AX39" i="27"/>
  <c r="AX31" i="27"/>
  <c r="AC53" i="27"/>
  <c r="AM53" i="27" s="1"/>
  <c r="AC50" i="27"/>
  <c r="AM50" i="27" s="1"/>
  <c r="AC75" i="27"/>
  <c r="AM75" i="27" s="1"/>
  <c r="AC56" i="27"/>
  <c r="AN56" i="27" s="1"/>
  <c r="AQ56" i="27" s="1"/>
  <c r="AC54" i="27"/>
  <c r="AN54" i="27" s="1"/>
  <c r="AQ54" i="27" s="1"/>
  <c r="AC55" i="27"/>
  <c r="AN55" i="27" s="1"/>
  <c r="AQ55" i="27" s="1"/>
  <c r="AX78" i="27"/>
  <c r="AX74" i="27"/>
  <c r="AH38" i="27"/>
  <c r="AL37" i="27"/>
  <c r="AH50" i="27"/>
  <c r="AC79" i="27"/>
  <c r="AN79" i="27" s="1"/>
  <c r="AQ79" i="27" s="1"/>
  <c r="P61" i="27"/>
  <c r="O61" i="27"/>
  <c r="P72" i="27"/>
  <c r="P58" i="27"/>
  <c r="Q58" i="27" s="1"/>
  <c r="O58" i="27"/>
  <c r="AM56" i="27"/>
  <c r="AN50" i="27"/>
  <c r="AQ50" i="27" s="1"/>
  <c r="AM64" i="27"/>
  <c r="P76" i="27"/>
  <c r="O76" i="27"/>
  <c r="AM55" i="27"/>
  <c r="AN75" i="27"/>
  <c r="AQ75" i="27" s="1"/>
  <c r="AN53" i="27"/>
  <c r="AQ53" i="27" s="1"/>
  <c r="AM63" i="27"/>
  <c r="AM67" i="27"/>
  <c r="P82" i="27"/>
  <c r="Q82" i="27"/>
  <c r="O82" i="27"/>
  <c r="O72" i="27"/>
  <c r="P78" i="27"/>
  <c r="O78" i="27"/>
  <c r="O67" i="27"/>
  <c r="P67" i="27"/>
  <c r="Q67" i="27" s="1"/>
  <c r="O63" i="27"/>
  <c r="P63" i="27"/>
  <c r="O77" i="27"/>
  <c r="P77" i="27"/>
  <c r="Q77" i="27" s="1"/>
  <c r="P74" i="27"/>
  <c r="O74" i="27"/>
  <c r="P66" i="27"/>
  <c r="O66" i="27"/>
  <c r="O69" i="27"/>
  <c r="P69" i="27"/>
  <c r="O65" i="27"/>
  <c r="P65" i="27"/>
  <c r="O75" i="27"/>
  <c r="P75" i="27"/>
  <c r="O57" i="27"/>
  <c r="P57" i="27"/>
  <c r="O71" i="27"/>
  <c r="P71" i="27"/>
  <c r="P59" i="27"/>
  <c r="O59" i="27"/>
  <c r="P52" i="27"/>
  <c r="O52" i="27"/>
  <c r="P50" i="27"/>
  <c r="O50" i="27"/>
  <c r="O73" i="27"/>
  <c r="P73" i="27"/>
  <c r="P56" i="27"/>
  <c r="Q56" i="27" s="1"/>
  <c r="O56" i="27"/>
  <c r="P54" i="27"/>
  <c r="O54" i="27"/>
  <c r="P79" i="27"/>
  <c r="O79" i="27"/>
  <c r="Q65" i="27"/>
  <c r="P64" i="27"/>
  <c r="O64" i="27"/>
  <c r="O55" i="27"/>
  <c r="P55" i="27"/>
  <c r="O51" i="27"/>
  <c r="P51" i="27"/>
  <c r="P70" i="27"/>
  <c r="O70" i="27"/>
  <c r="Q78" i="27"/>
  <c r="P62" i="27"/>
  <c r="O62" i="27"/>
  <c r="P68" i="27"/>
  <c r="O68" i="27"/>
  <c r="O49" i="27"/>
  <c r="P49" i="27"/>
  <c r="O53" i="27"/>
  <c r="P53" i="27"/>
  <c r="O60" i="27"/>
  <c r="P60" i="27"/>
  <c r="Q63" i="27"/>
  <c r="P82" i="5"/>
  <c r="K89" i="43" s="1"/>
  <c r="L89" i="43" s="1"/>
  <c r="O82" i="5"/>
  <c r="J89" i="43" s="1"/>
  <c r="AC78" i="5"/>
  <c r="AM78" i="5" s="1"/>
  <c r="AH52" i="5"/>
  <c r="AH46" i="5"/>
  <c r="AH44" i="5"/>
  <c r="AH43" i="5"/>
  <c r="AC76" i="5"/>
  <c r="AM76" i="5" s="1"/>
  <c r="AX68" i="5"/>
  <c r="AX64" i="5"/>
  <c r="AL52" i="5"/>
  <c r="AX48" i="5"/>
  <c r="AX44" i="5"/>
  <c r="AL44" i="5"/>
  <c r="AX40" i="5"/>
  <c r="O47" i="5"/>
  <c r="J54" i="43" s="1"/>
  <c r="AX71" i="5"/>
  <c r="AL71" i="5"/>
  <c r="AX67" i="5"/>
  <c r="AX53" i="5"/>
  <c r="AX51" i="5"/>
  <c r="O50" i="5"/>
  <c r="J57" i="43" s="1"/>
  <c r="AX49" i="5"/>
  <c r="AL49" i="5"/>
  <c r="AM48" i="5"/>
  <c r="O48" i="5"/>
  <c r="J55" i="43" s="1"/>
  <c r="AN48" i="5"/>
  <c r="AQ48" i="5" s="1"/>
  <c r="AL47" i="5"/>
  <c r="O46" i="5"/>
  <c r="J53" i="43" s="1"/>
  <c r="AX43" i="5"/>
  <c r="O42" i="5"/>
  <c r="J49" i="43" s="1"/>
  <c r="AM40" i="5"/>
  <c r="AN40" i="5"/>
  <c r="AQ40" i="5" s="1"/>
  <c r="AN78" i="5"/>
  <c r="AQ78" i="5" s="1"/>
  <c r="AN77" i="5"/>
  <c r="AQ77" i="5" s="1"/>
  <c r="AN76" i="5"/>
  <c r="AQ76" i="5" s="1"/>
  <c r="O72" i="5"/>
  <c r="J79" i="43" s="1"/>
  <c r="O71" i="5"/>
  <c r="J78" i="43" s="1"/>
  <c r="O70" i="5"/>
  <c r="J77" i="43" s="1"/>
  <c r="O68" i="5"/>
  <c r="J75" i="43" s="1"/>
  <c r="O67" i="5"/>
  <c r="J74" i="43" s="1"/>
  <c r="O66" i="5"/>
  <c r="J73" i="43" s="1"/>
  <c r="O65" i="5"/>
  <c r="J72" i="43" s="1"/>
  <c r="O64" i="5"/>
  <c r="J71" i="43" s="1"/>
  <c r="O62" i="5"/>
  <c r="J69" i="43" s="1"/>
  <c r="O54" i="5"/>
  <c r="J61" i="43" s="1"/>
  <c r="AG9" i="5"/>
  <c r="Q80" i="27"/>
  <c r="O81" i="27"/>
  <c r="P81" i="27"/>
  <c r="O80" i="27"/>
  <c r="O77" i="5"/>
  <c r="J84" i="43" s="1"/>
  <c r="P44" i="5"/>
  <c r="K51" i="43" s="1"/>
  <c r="L51" i="43" s="1"/>
  <c r="P52" i="5"/>
  <c r="K59" i="43" s="1"/>
  <c r="L59" i="43" s="1"/>
  <c r="P42" i="5"/>
  <c r="K49" i="43" s="1"/>
  <c r="L49" i="43" s="1"/>
  <c r="P46" i="5"/>
  <c r="K53" i="43" s="1"/>
  <c r="L53" i="43" s="1"/>
  <c r="P50" i="5"/>
  <c r="K57" i="43" s="1"/>
  <c r="L57" i="43" s="1"/>
  <c r="P56" i="5"/>
  <c r="K63" i="43" s="1"/>
  <c r="L63" i="43" s="1"/>
  <c r="P54" i="5"/>
  <c r="K61" i="43" s="1"/>
  <c r="L61" i="43" s="1"/>
  <c r="P55" i="5"/>
  <c r="K62" i="43" s="1"/>
  <c r="L62" i="43" s="1"/>
  <c r="P62" i="5"/>
  <c r="K69" i="43" s="1"/>
  <c r="L69" i="43" s="1"/>
  <c r="P66" i="5"/>
  <c r="K73" i="43" s="1"/>
  <c r="L73" i="43" s="1"/>
  <c r="P68" i="5"/>
  <c r="K75" i="43" s="1"/>
  <c r="L75" i="43" s="1"/>
  <c r="P70" i="5"/>
  <c r="K77" i="43" s="1"/>
  <c r="L77" i="43" s="1"/>
  <c r="O76" i="5"/>
  <c r="J83" i="43" s="1"/>
  <c r="O80" i="5"/>
  <c r="J87" i="43" s="1"/>
  <c r="O74" i="5"/>
  <c r="J81" i="43" s="1"/>
  <c r="O78" i="5"/>
  <c r="J85" i="43" s="1"/>
  <c r="O58" i="5"/>
  <c r="J65" i="43" s="1"/>
  <c r="P58" i="5"/>
  <c r="K65" i="43" s="1"/>
  <c r="L65" i="43" s="1"/>
  <c r="P78" i="5"/>
  <c r="K85" i="43" s="1"/>
  <c r="L85" i="43" s="1"/>
  <c r="P80" i="5"/>
  <c r="P74" i="5"/>
  <c r="K81" i="43" s="1"/>
  <c r="L81" i="43" s="1"/>
  <c r="P60" i="5"/>
  <c r="K67" i="43" s="1"/>
  <c r="L67" i="43" s="1"/>
  <c r="P76" i="5"/>
  <c r="K83" i="43" s="1"/>
  <c r="L83" i="43" s="1"/>
  <c r="AD82" i="27"/>
  <c r="AM73" i="5"/>
  <c r="AN73" i="5"/>
  <c r="AQ73" i="5" s="1"/>
  <c r="Q54" i="5"/>
  <c r="AC50" i="5"/>
  <c r="AM71" i="5"/>
  <c r="AN71" i="5"/>
  <c r="AQ71" i="5" s="1"/>
  <c r="AH82" i="5"/>
  <c r="Q50" i="5"/>
  <c r="Q44" i="5"/>
  <c r="AG65" i="5"/>
  <c r="AG61" i="5"/>
  <c r="AE50" i="5"/>
  <c r="AE42" i="5"/>
  <c r="AL42" i="5" s="1"/>
  <c r="AE38" i="5"/>
  <c r="AE26" i="5"/>
  <c r="AT46" i="5"/>
  <c r="AL46" i="5" s="1"/>
  <c r="AT26" i="5"/>
  <c r="AX26" i="5" s="1"/>
  <c r="AK45" i="5"/>
  <c r="AT81" i="5"/>
  <c r="AX81" i="5" s="1"/>
  <c r="AW74" i="5"/>
  <c r="AB58" i="5"/>
  <c r="AB38" i="5"/>
  <c r="AC39" i="5" s="1"/>
  <c r="AM39" i="5" s="1"/>
  <c r="AB28" i="5"/>
  <c r="Z50" i="5"/>
  <c r="AH51" i="5" s="1"/>
  <c r="AV43" i="5"/>
  <c r="AG14" i="5"/>
  <c r="AW20" i="5"/>
  <c r="Z31" i="5"/>
  <c r="Z41" i="5"/>
  <c r="AV44" i="5"/>
  <c r="AV46" i="5"/>
  <c r="Z49" i="5"/>
  <c r="AH50" i="5" s="1"/>
  <c r="AV52" i="5"/>
  <c r="AV54" i="5"/>
  <c r="AV63" i="5"/>
  <c r="AV67" i="5"/>
  <c r="Z68" i="5"/>
  <c r="AV71" i="5"/>
  <c r="Z72" i="5"/>
  <c r="AH72" i="5" s="1"/>
  <c r="Z76" i="5"/>
  <c r="AV81" i="5"/>
  <c r="AB80" i="5"/>
  <c r="AV82" i="5"/>
  <c r="AE74" i="5"/>
  <c r="AT70" i="5"/>
  <c r="AX70" i="5" s="1"/>
  <c r="AT66" i="5"/>
  <c r="AT62" i="5"/>
  <c r="AX62" i="5" s="1"/>
  <c r="AK66" i="5"/>
  <c r="AK62" i="5"/>
  <c r="AK58" i="5"/>
  <c r="AE58" i="5"/>
  <c r="AE51" i="5"/>
  <c r="AL51" i="5" s="1"/>
  <c r="AE43" i="5"/>
  <c r="AE39" i="5"/>
  <c r="AL39" i="5" s="1"/>
  <c r="AC47" i="5"/>
  <c r="AN47" i="5" s="1"/>
  <c r="AQ47" i="5" s="1"/>
  <c r="AT27" i="5"/>
  <c r="AX27" i="5" s="1"/>
  <c r="AW17" i="5"/>
  <c r="AE23" i="5"/>
  <c r="Z79" i="5"/>
  <c r="AD58" i="5"/>
  <c r="AD50" i="5"/>
  <c r="AD35" i="5"/>
  <c r="AW25" i="5"/>
  <c r="AB42" i="5"/>
  <c r="AC42" i="5"/>
  <c r="AN42" i="5" s="1"/>
  <c r="AQ42" i="5" s="1"/>
  <c r="AG17" i="5"/>
  <c r="Z25" i="5"/>
  <c r="Z37" i="5"/>
  <c r="AW42" i="5"/>
  <c r="AW50" i="5"/>
  <c r="AT59" i="5"/>
  <c r="AX59" i="5" s="1"/>
  <c r="Z74" i="5"/>
  <c r="AB74" i="5"/>
  <c r="AC74" i="5" s="1"/>
  <c r="AT22" i="5"/>
  <c r="AB33" i="5"/>
  <c r="AT63" i="5"/>
  <c r="AE59" i="5"/>
  <c r="AE33" i="5"/>
  <c r="AE25" i="5"/>
  <c r="AD14" i="5"/>
  <c r="Z13" i="5"/>
  <c r="AD80" i="5"/>
  <c r="AD74" i="5"/>
  <c r="AD59" i="5"/>
  <c r="Z58" i="5"/>
  <c r="AW79" i="5"/>
  <c r="Z38" i="5"/>
  <c r="Z28" i="5"/>
  <c r="AD39" i="5"/>
  <c r="AW38" i="5"/>
  <c r="AW81" i="5"/>
  <c r="AX63" i="5"/>
  <c r="AN50" i="5"/>
  <c r="AQ50" i="5" s="1"/>
  <c r="AM50" i="5"/>
  <c r="AH49" i="5"/>
  <c r="AH42" i="5"/>
  <c r="AC59" i="5"/>
  <c r="AM59" i="5" s="1"/>
  <c r="AM47" i="5"/>
  <c r="AT31" i="5" l="1"/>
  <c r="AX31" i="5" s="1"/>
  <c r="AD23" i="5"/>
  <c r="AW21" i="5"/>
  <c r="AS22" i="27"/>
  <c r="AO26" i="27"/>
  <c r="AS26" i="27" s="1"/>
  <c r="AO28" i="27"/>
  <c r="AO30" i="27"/>
  <c r="AS30" i="27" s="1"/>
  <c r="AV26" i="27"/>
  <c r="AW29" i="27"/>
  <c r="AB21" i="27"/>
  <c r="AC21" i="27" s="1"/>
  <c r="AM21" i="27" s="1"/>
  <c r="AC30" i="27"/>
  <c r="AD25" i="27"/>
  <c r="AE15" i="27"/>
  <c r="AD26" i="27"/>
  <c r="Z25" i="27"/>
  <c r="AL26" i="27"/>
  <c r="AW21" i="27"/>
  <c r="AK27" i="27"/>
  <c r="AK23" i="27"/>
  <c r="AE21" i="27"/>
  <c r="AC29" i="27"/>
  <c r="AM29" i="27" s="1"/>
  <c r="AJ29" i="27"/>
  <c r="AO29" i="27" s="1"/>
  <c r="Z29" i="27"/>
  <c r="Z21" i="27"/>
  <c r="AE25" i="27"/>
  <c r="AL25" i="27" s="1"/>
  <c r="AG19" i="27"/>
  <c r="AJ14" i="27"/>
  <c r="AJ24" i="27"/>
  <c r="AO24" i="27" s="1"/>
  <c r="AJ25" i="27"/>
  <c r="AO25" i="27" s="1"/>
  <c r="AE26" i="27"/>
  <c r="AC25" i="27"/>
  <c r="AN25" i="27" s="1"/>
  <c r="AQ25" i="27" s="1"/>
  <c r="AW25" i="27"/>
  <c r="AD22" i="27"/>
  <c r="AV30" i="27"/>
  <c r="AT14" i="27"/>
  <c r="AX14" i="27" s="1"/>
  <c r="Z13" i="27"/>
  <c r="AJ20" i="27"/>
  <c r="AO20" i="27" s="1"/>
  <c r="AJ17" i="27"/>
  <c r="AT19" i="27"/>
  <c r="AX19" i="27" s="1"/>
  <c r="AB16" i="27"/>
  <c r="AC17" i="27" s="1"/>
  <c r="AN17" i="27" s="1"/>
  <c r="AQ17" i="27" s="1"/>
  <c r="Z17" i="27"/>
  <c r="AK19" i="27"/>
  <c r="AK18" i="27"/>
  <c r="AV14" i="27"/>
  <c r="AW13" i="27"/>
  <c r="AJ16" i="27"/>
  <c r="AJ18" i="27"/>
  <c r="AO18" i="27" s="1"/>
  <c r="AJ19" i="27"/>
  <c r="AO19" i="27" s="1"/>
  <c r="AS19" i="27" s="1"/>
  <c r="AH64" i="5"/>
  <c r="AC61" i="5"/>
  <c r="AH67" i="27"/>
  <c r="AM57" i="27"/>
  <c r="AN57" i="27"/>
  <c r="AQ57" i="27" s="1"/>
  <c r="AM60" i="27"/>
  <c r="AN60" i="27"/>
  <c r="AQ60" i="27" s="1"/>
  <c r="AS49" i="27"/>
  <c r="AP49" i="27" s="1"/>
  <c r="AH80" i="27"/>
  <c r="AK54" i="5"/>
  <c r="AT55" i="5"/>
  <c r="AG54" i="5"/>
  <c r="AK55" i="5"/>
  <c r="AC62" i="5"/>
  <c r="AV64" i="5"/>
  <c r="AD63" i="5"/>
  <c r="Z63" i="5"/>
  <c r="AE63" i="5"/>
  <c r="AV66" i="5"/>
  <c r="Z65" i="5"/>
  <c r="AH65" i="5" s="1"/>
  <c r="AD65" i="5"/>
  <c r="AD66" i="5"/>
  <c r="AW65" i="5"/>
  <c r="AE66" i="5"/>
  <c r="AL66" i="5" s="1"/>
  <c r="AV68" i="5"/>
  <c r="AD67" i="5"/>
  <c r="Z67" i="5"/>
  <c r="AH68" i="5" s="1"/>
  <c r="AE67" i="5"/>
  <c r="AL67" i="5" s="1"/>
  <c r="AV70" i="5"/>
  <c r="Z69" i="5"/>
  <c r="AD69" i="5"/>
  <c r="AD70" i="5"/>
  <c r="AW69" i="5"/>
  <c r="AE70" i="5"/>
  <c r="AT74" i="5"/>
  <c r="AX74" i="5" s="1"/>
  <c r="AT75" i="5"/>
  <c r="AX75" i="5" s="1"/>
  <c r="AK74" i="5"/>
  <c r="AN59" i="5"/>
  <c r="AQ59" i="5" s="1"/>
  <c r="AL81" i="5"/>
  <c r="AH79" i="5"/>
  <c r="AK53" i="5"/>
  <c r="P75" i="5"/>
  <c r="K82" i="43" s="1"/>
  <c r="L82" i="43" s="1"/>
  <c r="AH78" i="27"/>
  <c r="AS33" i="27"/>
  <c r="AS71" i="27"/>
  <c r="AP71" i="27" s="1"/>
  <c r="AL32" i="27"/>
  <c r="AG16" i="27"/>
  <c r="AK16" i="27"/>
  <c r="Z18" i="27"/>
  <c r="AH19" i="27" s="1"/>
  <c r="AB18" i="27"/>
  <c r="AC18" i="27" s="1"/>
  <c r="AM18" i="27" s="1"/>
  <c r="AT21" i="27"/>
  <c r="AG20" i="27"/>
  <c r="AH20" i="27" s="1"/>
  <c r="AK21" i="27"/>
  <c r="AS21" i="27" s="1"/>
  <c r="AK20" i="27"/>
  <c r="AS20" i="27" s="1"/>
  <c r="AV23" i="27"/>
  <c r="AB22" i="27"/>
  <c r="AE22" i="27"/>
  <c r="AL22" i="27" s="1"/>
  <c r="AW22" i="27"/>
  <c r="AK24" i="27"/>
  <c r="AK25" i="27"/>
  <c r="AS25" i="27" s="1"/>
  <c r="AK29" i="27"/>
  <c r="AK28" i="27"/>
  <c r="AS28" i="27" s="1"/>
  <c r="AB42" i="27"/>
  <c r="AE43" i="27"/>
  <c r="AL43" i="27" s="1"/>
  <c r="AE42" i="27"/>
  <c r="AV43" i="27"/>
  <c r="AK44" i="27"/>
  <c r="AK45" i="27"/>
  <c r="AS45" i="27" s="1"/>
  <c r="AP45" i="27" s="1"/>
  <c r="O45" i="27" s="1"/>
  <c r="J53" i="45" s="1"/>
  <c r="AT45" i="27"/>
  <c r="AX45" i="27" s="1"/>
  <c r="AE47" i="27"/>
  <c r="AE46" i="27"/>
  <c r="AK48" i="27"/>
  <c r="AS48" i="27" s="1"/>
  <c r="AK49" i="27"/>
  <c r="AT49" i="27"/>
  <c r="AX49" i="27" s="1"/>
  <c r="AE51" i="27"/>
  <c r="AE50" i="27"/>
  <c r="AL50" i="27" s="1"/>
  <c r="AK52" i="27"/>
  <c r="AK53" i="27"/>
  <c r="AT53" i="27"/>
  <c r="AX53" i="27" s="1"/>
  <c r="AW54" i="27"/>
  <c r="AE55" i="27"/>
  <c r="AE54" i="27"/>
  <c r="AK56" i="27"/>
  <c r="AS56" i="27" s="1"/>
  <c r="AP56" i="27" s="1"/>
  <c r="AK57" i="27"/>
  <c r="AS57" i="27" s="1"/>
  <c r="AP57" i="27" s="1"/>
  <c r="AR57" i="27" s="1"/>
  <c r="AT57" i="27"/>
  <c r="AX57" i="27" s="1"/>
  <c r="AW58" i="27"/>
  <c r="AE58" i="27"/>
  <c r="AB61" i="27"/>
  <c r="AC62" i="27" s="1"/>
  <c r="AE62" i="27"/>
  <c r="AL62" i="27" s="1"/>
  <c r="AK64" i="27"/>
  <c r="AK63" i="27"/>
  <c r="AT64" i="27"/>
  <c r="AX64" i="27" s="1"/>
  <c r="AG63" i="27"/>
  <c r="AH64" i="27" s="1"/>
  <c r="AB65" i="27"/>
  <c r="AC66" i="27" s="1"/>
  <c r="AE66" i="27"/>
  <c r="AK68" i="27"/>
  <c r="AK67" i="27"/>
  <c r="AT68" i="27"/>
  <c r="AG67" i="27"/>
  <c r="AH68" i="27" s="1"/>
  <c r="AB69" i="27"/>
  <c r="AC70" i="27" s="1"/>
  <c r="AE70" i="27"/>
  <c r="AK71" i="27"/>
  <c r="AT72" i="27"/>
  <c r="AX72" i="27" s="1"/>
  <c r="AK72" i="27"/>
  <c r="AS72" i="27" s="1"/>
  <c r="AG71" i="27"/>
  <c r="AH72" i="27" s="1"/>
  <c r="AB73" i="27"/>
  <c r="AC73" i="27" s="1"/>
  <c r="AE74" i="27"/>
  <c r="AL74" i="27" s="1"/>
  <c r="AV74" i="27"/>
  <c r="AE73" i="27"/>
  <c r="AL73" i="27" s="1"/>
  <c r="Z73" i="27"/>
  <c r="AH74" i="27" s="1"/>
  <c r="AG75" i="27"/>
  <c r="AH76" i="27" s="1"/>
  <c r="AK76" i="27"/>
  <c r="AS76" i="27" s="1"/>
  <c r="AK75" i="27"/>
  <c r="AB77" i="27"/>
  <c r="AC77" i="27" s="1"/>
  <c r="AE78" i="27"/>
  <c r="AL78" i="27" s="1"/>
  <c r="AE77" i="27"/>
  <c r="AL77" i="27" s="1"/>
  <c r="AG79" i="27"/>
  <c r="AH79" i="27" s="1"/>
  <c r="AK79" i="27"/>
  <c r="AK75" i="5"/>
  <c r="AE64" i="5"/>
  <c r="AL64" i="5" s="1"/>
  <c r="AB67" i="5"/>
  <c r="AC67" i="5" s="1"/>
  <c r="AG69" i="5"/>
  <c r="AT69" i="5"/>
  <c r="AL69" i="5" s="1"/>
  <c r="AK70" i="5"/>
  <c r="AK69" i="5"/>
  <c r="AK76" i="5"/>
  <c r="AT76" i="5"/>
  <c r="AX76" i="5" s="1"/>
  <c r="AG76" i="5"/>
  <c r="AT78" i="5"/>
  <c r="AK78" i="5"/>
  <c r="AT77" i="5"/>
  <c r="AX77" i="5" s="1"/>
  <c r="AG77" i="5"/>
  <c r="AK77" i="5"/>
  <c r="AH78" i="5"/>
  <c r="AC78" i="27"/>
  <c r="AN78" i="27" s="1"/>
  <c r="AQ78" i="27" s="1"/>
  <c r="AS63" i="27"/>
  <c r="AC65" i="5"/>
  <c r="AE60" i="5"/>
  <c r="AB60" i="5"/>
  <c r="AC60" i="5" s="1"/>
  <c r="AD60" i="5"/>
  <c r="Z60" i="5"/>
  <c r="AE61" i="5"/>
  <c r="AL61" i="5" s="1"/>
  <c r="AW60" i="5"/>
  <c r="AC66" i="5"/>
  <c r="AB68" i="5"/>
  <c r="AC68" i="5" s="1"/>
  <c r="AD68" i="5"/>
  <c r="AE69" i="5"/>
  <c r="AW68" i="5"/>
  <c r="AK73" i="5"/>
  <c r="AS73" i="5" s="1"/>
  <c r="AP73" i="5" s="1"/>
  <c r="AT73" i="5"/>
  <c r="AG73" i="5"/>
  <c r="AH62" i="27"/>
  <c r="AH70" i="27"/>
  <c r="AH57" i="27"/>
  <c r="AL79" i="27"/>
  <c r="AH41" i="27"/>
  <c r="AS37" i="27"/>
  <c r="AS75" i="27"/>
  <c r="AC80" i="5"/>
  <c r="AN80" i="5" s="1"/>
  <c r="AQ80" i="5" s="1"/>
  <c r="AT54" i="5"/>
  <c r="P59" i="5"/>
  <c r="K66" i="43" s="1"/>
  <c r="L66" i="43" s="1"/>
  <c r="O79" i="5"/>
  <c r="J86" i="43" s="1"/>
  <c r="P43" i="5"/>
  <c r="K50" i="43" s="1"/>
  <c r="L50" i="43" s="1"/>
  <c r="AM71" i="27"/>
  <c r="AM79" i="27"/>
  <c r="AC68" i="27"/>
  <c r="AB26" i="27"/>
  <c r="AC26" i="27" s="1"/>
  <c r="AN26" i="27" s="1"/>
  <c r="AQ26" i="27" s="1"/>
  <c r="AD34" i="27"/>
  <c r="AT33" i="27"/>
  <c r="AD30" i="27"/>
  <c r="AT29" i="27"/>
  <c r="AX29" i="27" s="1"/>
  <c r="AV27" i="27"/>
  <c r="AX26" i="27"/>
  <c r="AW42" i="27"/>
  <c r="AJ23" i="27"/>
  <c r="AO23" i="27" s="1"/>
  <c r="AS23" i="27" s="1"/>
  <c r="AD46" i="27"/>
  <c r="AD27" i="27"/>
  <c r="AV62" i="27"/>
  <c r="AD31" i="27"/>
  <c r="AT28" i="27"/>
  <c r="AX28" i="27" s="1"/>
  <c r="AJ15" i="27"/>
  <c r="AO15" i="27" s="1"/>
  <c r="AL23" i="27"/>
  <c r="AS73" i="27"/>
  <c r="AT67" i="27"/>
  <c r="AX67" i="27" s="1"/>
  <c r="AT48" i="27"/>
  <c r="AX48" i="27" s="1"/>
  <c r="AG52" i="27"/>
  <c r="AH52" i="27" s="1"/>
  <c r="AG44" i="27"/>
  <c r="AH45" i="27" s="1"/>
  <c r="AK37" i="27"/>
  <c r="AE30" i="27"/>
  <c r="AG53" i="5"/>
  <c r="Z57" i="5"/>
  <c r="AB57" i="5"/>
  <c r="AC57" i="5" s="1"/>
  <c r="AV58" i="5"/>
  <c r="AD57" i="5"/>
  <c r="AW57" i="5"/>
  <c r="AE57" i="5"/>
  <c r="AL59" i="5"/>
  <c r="Q80" i="5"/>
  <c r="K87" i="43"/>
  <c r="L87" i="43" s="1"/>
  <c r="AC65" i="27"/>
  <c r="AS68" i="27"/>
  <c r="AS52" i="27"/>
  <c r="AV62" i="5"/>
  <c r="Z61" i="5"/>
  <c r="AH62" i="5" s="1"/>
  <c r="AD61" i="5"/>
  <c r="AD62" i="5"/>
  <c r="AW61" i="5"/>
  <c r="AE62" i="5"/>
  <c r="AL62" i="5" s="1"/>
  <c r="AB64" i="5"/>
  <c r="AD64" i="5"/>
  <c r="AE65" i="5"/>
  <c r="AL65" i="5" s="1"/>
  <c r="AW64" i="5"/>
  <c r="AC75" i="5"/>
  <c r="AH73" i="5"/>
  <c r="AH69" i="5"/>
  <c r="AL63" i="5"/>
  <c r="AE82" i="5"/>
  <c r="AL74" i="5"/>
  <c r="Q58" i="5"/>
  <c r="AN79" i="5"/>
  <c r="AQ79" i="5" s="1"/>
  <c r="O51" i="5"/>
  <c r="J58" i="43" s="1"/>
  <c r="AL42" i="27"/>
  <c r="AS64" i="27"/>
  <c r="AC23" i="27"/>
  <c r="AN23" i="27" s="1"/>
  <c r="AQ23" i="27" s="1"/>
  <c r="AX32" i="27"/>
  <c r="AS53" i="27"/>
  <c r="AS67" i="27"/>
  <c r="AS44" i="27"/>
  <c r="AP44" i="27" s="1"/>
  <c r="O44" i="27" s="1"/>
  <c r="J52" i="45" s="1"/>
  <c r="Z14" i="27"/>
  <c r="AH15" i="27" s="1"/>
  <c r="AT16" i="27"/>
  <c r="AX16" i="27" s="1"/>
  <c r="Z22" i="27"/>
  <c r="AK33" i="27"/>
  <c r="AE27" i="27"/>
  <c r="AL27" i="27" s="1"/>
  <c r="AE80" i="27"/>
  <c r="AL80" i="27" s="1"/>
  <c r="AW80" i="27"/>
  <c r="Z80" i="27"/>
  <c r="AB80" i="27"/>
  <c r="AC80" i="27" s="1"/>
  <c r="AG81" i="27"/>
  <c r="AT81" i="27"/>
  <c r="AT82" i="27"/>
  <c r="AK82" i="27"/>
  <c r="AK81" i="27"/>
  <c r="AG74" i="5"/>
  <c r="AH75" i="5" s="1"/>
  <c r="AE68" i="5"/>
  <c r="AL68" i="5" s="1"/>
  <c r="AV61" i="5"/>
  <c r="AB69" i="5"/>
  <c r="AC69" i="5" s="1"/>
  <c r="AB63" i="5"/>
  <c r="AC63" i="5" s="1"/>
  <c r="AW63" i="5"/>
  <c r="AT58" i="5"/>
  <c r="AX58" i="5" s="1"/>
  <c r="AG57" i="5"/>
  <c r="AL63" i="27"/>
  <c r="AJ79" i="27"/>
  <c r="AO79" i="27" s="1"/>
  <c r="AH81" i="5"/>
  <c r="AJ42" i="5"/>
  <c r="AJ46" i="5"/>
  <c r="AO46" i="5" s="1"/>
  <c r="AS46" i="5" s="1"/>
  <c r="AJ49" i="5"/>
  <c r="AO49" i="5" s="1"/>
  <c r="AS49" i="5" s="1"/>
  <c r="AJ51" i="5"/>
  <c r="AO51" i="5" s="1"/>
  <c r="AS51" i="5" s="1"/>
  <c r="AJ53" i="5"/>
  <c r="AO53" i="5" s="1"/>
  <c r="AJ56" i="5"/>
  <c r="AO56" i="5" s="1"/>
  <c r="AS56" i="5" s="1"/>
  <c r="AJ59" i="5"/>
  <c r="AO59" i="5" s="1"/>
  <c r="AS59" i="5" s="1"/>
  <c r="AP59" i="5" s="1"/>
  <c r="AJ80" i="5"/>
  <c r="AO80" i="5" s="1"/>
  <c r="AS80" i="5" s="1"/>
  <c r="AJ82" i="5"/>
  <c r="AO82" i="5" s="1"/>
  <c r="AS82" i="5" s="1"/>
  <c r="AK82" i="5"/>
  <c r="AL57" i="27"/>
  <c r="V9" i="25"/>
  <c r="W10" i="25" s="1"/>
  <c r="AP10" i="25"/>
  <c r="Y10" i="25"/>
  <c r="X10" i="25"/>
  <c r="AJ13" i="27"/>
  <c r="AO13" i="27" s="1"/>
  <c r="AE18" i="27"/>
  <c r="AH71" i="5"/>
  <c r="AC49" i="5"/>
  <c r="Z62" i="5"/>
  <c r="Z66" i="5"/>
  <c r="AH67" i="5" s="1"/>
  <c r="AT79" i="5"/>
  <c r="Z80" i="5"/>
  <c r="AH80" i="5" s="1"/>
  <c r="AD82" i="5"/>
  <c r="AA9" i="25"/>
  <c r="AE10" i="25"/>
  <c r="AM10" i="25" s="1"/>
  <c r="AJ10" i="25" s="1"/>
  <c r="AL10" i="25" s="1"/>
  <c r="AN10" i="25"/>
  <c r="AJ81" i="27"/>
  <c r="AO81" i="27" s="1"/>
  <c r="AS79" i="5"/>
  <c r="AP79" i="5" s="1"/>
  <c r="AK46" i="5"/>
  <c r="AJ54" i="5"/>
  <c r="AO54" i="5" s="1"/>
  <c r="AS54" i="5" s="1"/>
  <c r="AT57" i="5"/>
  <c r="AJ61" i="5"/>
  <c r="AO61" i="5" s="1"/>
  <c r="AS61" i="5" s="1"/>
  <c r="AO64" i="5"/>
  <c r="AJ66" i="5"/>
  <c r="AO66" i="5" s="1"/>
  <c r="AO68" i="5"/>
  <c r="AS68" i="5" s="1"/>
  <c r="AJ69" i="5"/>
  <c r="AO69" i="5" s="1"/>
  <c r="AS69" i="5" s="1"/>
  <c r="AJ71" i="5"/>
  <c r="AO71" i="5" s="1"/>
  <c r="AS71" i="5" s="1"/>
  <c r="AP71" i="5" s="1"/>
  <c r="AR71" i="5" s="1"/>
  <c r="AC72" i="5"/>
  <c r="AK15" i="27"/>
  <c r="AE13" i="27"/>
  <c r="AK14" i="27"/>
  <c r="K59" i="25"/>
  <c r="K66" i="44"/>
  <c r="L66" i="44" s="1"/>
  <c r="AT19" i="5"/>
  <c r="AX19" i="5" s="1"/>
  <c r="AJ18" i="5"/>
  <c r="AO18" i="5" s="1"/>
  <c r="AW22" i="5"/>
  <c r="AK23" i="5"/>
  <c r="AB24" i="5"/>
  <c r="AW30" i="5"/>
  <c r="AW19" i="5"/>
  <c r="AD11" i="27"/>
  <c r="AB14" i="5"/>
  <c r="AV13" i="27"/>
  <c r="AB12" i="27"/>
  <c r="AC13" i="27" s="1"/>
  <c r="AJ12" i="27"/>
  <c r="AO12" i="27" s="1"/>
  <c r="AK12" i="27"/>
  <c r="AB13" i="5"/>
  <c r="J63" i="25"/>
  <c r="K70" i="44" s="1"/>
  <c r="L70" i="44" s="1"/>
  <c r="I66" i="25"/>
  <c r="J73" i="44" s="1"/>
  <c r="Z11" i="27"/>
  <c r="AE12" i="27"/>
  <c r="AV12" i="27"/>
  <c r="AB11" i="27"/>
  <c r="AW11" i="27"/>
  <c r="I67" i="25"/>
  <c r="J74" i="44" s="1"/>
  <c r="I68" i="25"/>
  <c r="J75" i="44" s="1"/>
  <c r="K70" i="25"/>
  <c r="K76" i="25"/>
  <c r="I65" i="25"/>
  <c r="J72" i="44" s="1"/>
  <c r="J62" i="25"/>
  <c r="K69" i="44" s="1"/>
  <c r="L69" i="44" s="1"/>
  <c r="J77" i="25"/>
  <c r="I76" i="25"/>
  <c r="J64" i="25"/>
  <c r="K71" i="44" s="1"/>
  <c r="L71" i="44" s="1"/>
  <c r="J58" i="25"/>
  <c r="K65" i="44" s="1"/>
  <c r="L65" i="44" s="1"/>
  <c r="K75" i="25"/>
  <c r="K65" i="25"/>
  <c r="I69" i="25"/>
  <c r="J76" i="44" s="1"/>
  <c r="T9" i="25"/>
  <c r="AB10" i="25" s="1"/>
  <c r="I71" i="25"/>
  <c r="J78" i="44" s="1"/>
  <c r="I78" i="25"/>
  <c r="J79" i="25"/>
  <c r="K61" i="25"/>
  <c r="I74" i="25"/>
  <c r="AO16" i="27"/>
  <c r="AS16" i="27" s="1"/>
  <c r="AT17" i="27"/>
  <c r="AX17" i="27" s="1"/>
  <c r="AK13" i="27"/>
  <c r="AO17" i="27"/>
  <c r="AT15" i="27"/>
  <c r="AX15" i="27" s="1"/>
  <c r="AK17" i="27"/>
  <c r="AT13" i="27"/>
  <c r="AX13" i="27" s="1"/>
  <c r="AS18" i="27"/>
  <c r="AG12" i="27"/>
  <c r="AT18" i="27"/>
  <c r="AX18" i="27" s="1"/>
  <c r="AD18" i="27"/>
  <c r="AW18" i="27"/>
  <c r="AD19" i="27"/>
  <c r="AD13" i="27"/>
  <c r="AW17" i="27"/>
  <c r="AV19" i="27"/>
  <c r="AE19" i="27"/>
  <c r="AV18" i="27"/>
  <c r="AB10" i="27"/>
  <c r="AC10" i="27" s="1"/>
  <c r="AM10" i="27" s="1"/>
  <c r="AJ11" i="27"/>
  <c r="AO11" i="27" s="1"/>
  <c r="AV11" i="27"/>
  <c r="AE10" i="27"/>
  <c r="AT12" i="27"/>
  <c r="AT11" i="27"/>
  <c r="AX11" i="27" s="1"/>
  <c r="AJ10" i="27"/>
  <c r="AO10" i="27" s="1"/>
  <c r="AL60" i="5"/>
  <c r="P49" i="5"/>
  <c r="K56" i="43" s="1"/>
  <c r="L56" i="43" s="1"/>
  <c r="AJ81" i="5"/>
  <c r="AO81" i="5" s="1"/>
  <c r="AS81" i="5" s="1"/>
  <c r="AL26" i="5"/>
  <c r="AL82" i="5"/>
  <c r="Q70" i="5"/>
  <c r="P53" i="5"/>
  <c r="K60" i="43" s="1"/>
  <c r="L60" i="43" s="1"/>
  <c r="P81" i="5"/>
  <c r="AX45" i="5"/>
  <c r="O41" i="5"/>
  <c r="J48" i="43" s="1"/>
  <c r="AJ14" i="5"/>
  <c r="AO14" i="5" s="1"/>
  <c r="AS14" i="5" s="1"/>
  <c r="AJ16" i="5"/>
  <c r="AO16" i="5" s="1"/>
  <c r="AJ20" i="5"/>
  <c r="AO20" i="5" s="1"/>
  <c r="AJ22" i="5"/>
  <c r="AO22" i="5" s="1"/>
  <c r="AJ23" i="5"/>
  <c r="AO23" i="5" s="1"/>
  <c r="AS23" i="5" s="1"/>
  <c r="AJ25" i="5"/>
  <c r="AJ27" i="5"/>
  <c r="AJ29" i="5"/>
  <c r="AO29" i="5" s="1"/>
  <c r="AJ31" i="5"/>
  <c r="AO31" i="5" s="1"/>
  <c r="AS31" i="5" s="1"/>
  <c r="AJ32" i="5"/>
  <c r="AJ33" i="5"/>
  <c r="AJ34" i="5"/>
  <c r="AO34" i="5" s="1"/>
  <c r="AS34" i="5" s="1"/>
  <c r="AJ37" i="5"/>
  <c r="AO37" i="5" s="1"/>
  <c r="AS37" i="5" s="1"/>
  <c r="AJ38" i="5"/>
  <c r="AJ39" i="5"/>
  <c r="AO39" i="5" s="1"/>
  <c r="AS39" i="5" s="1"/>
  <c r="AJ40" i="5"/>
  <c r="AO40" i="5" s="1"/>
  <c r="AS40" i="5" s="1"/>
  <c r="AJ43" i="5"/>
  <c r="AO43" i="5" s="1"/>
  <c r="AS43" i="5" s="1"/>
  <c r="AJ44" i="5"/>
  <c r="AJ45" i="5"/>
  <c r="AO45" i="5" s="1"/>
  <c r="AJ47" i="5"/>
  <c r="AO47" i="5" s="1"/>
  <c r="AS47" i="5" s="1"/>
  <c r="AP47" i="5" s="1"/>
  <c r="AR47" i="5" s="1"/>
  <c r="AJ48" i="5"/>
  <c r="AO48" i="5" s="1"/>
  <c r="AS48" i="5" s="1"/>
  <c r="AP48" i="5" s="1"/>
  <c r="AJ57" i="5"/>
  <c r="AO57" i="5" s="1"/>
  <c r="AX46" i="5"/>
  <c r="Q56" i="5"/>
  <c r="AX65" i="5"/>
  <c r="AL72" i="5"/>
  <c r="AS70" i="5"/>
  <c r="AX66" i="5"/>
  <c r="AL70" i="5"/>
  <c r="AL58" i="5"/>
  <c r="AS53" i="5"/>
  <c r="P57" i="5"/>
  <c r="K64" i="43" s="1"/>
  <c r="L64" i="43" s="1"/>
  <c r="O61" i="5"/>
  <c r="J68" i="43" s="1"/>
  <c r="AJ62" i="5"/>
  <c r="AO62" i="5" s="1"/>
  <c r="AJ75" i="5"/>
  <c r="AO75" i="5" s="1"/>
  <c r="AJ78" i="5"/>
  <c r="AO78" i="5" s="1"/>
  <c r="AJ12" i="5"/>
  <c r="AO12" i="5" s="1"/>
  <c r="AK12" i="5"/>
  <c r="AT14" i="5"/>
  <c r="AX14" i="5" s="1"/>
  <c r="AG13" i="5"/>
  <c r="AK10" i="5"/>
  <c r="AS10" i="5" s="1"/>
  <c r="AP10" i="5" s="1"/>
  <c r="AR10" i="5" s="1"/>
  <c r="Q74" i="27"/>
  <c r="AX80" i="27"/>
  <c r="AL76" i="27"/>
  <c r="AM45" i="27"/>
  <c r="AE11" i="27"/>
  <c r="AT10" i="27"/>
  <c r="AX10" i="27" s="1"/>
  <c r="AW10" i="27"/>
  <c r="Z10" i="27"/>
  <c r="AK11" i="27"/>
  <c r="AK10" i="27"/>
  <c r="AS10" i="27" s="1"/>
  <c r="AP10" i="27" s="1"/>
  <c r="AR10" i="27" s="1"/>
  <c r="AO42" i="5"/>
  <c r="AS42" i="5" s="1"/>
  <c r="AO44" i="5"/>
  <c r="AT21" i="5"/>
  <c r="AX21" i="5" s="1"/>
  <c r="AK22" i="5"/>
  <c r="AT23" i="5"/>
  <c r="AX23" i="5" s="1"/>
  <c r="AT28" i="5"/>
  <c r="AX28" i="5" s="1"/>
  <c r="AT29" i="5"/>
  <c r="AX29" i="5" s="1"/>
  <c r="AK32" i="5"/>
  <c r="AE24" i="5"/>
  <c r="Z21" i="5"/>
  <c r="Z18" i="5"/>
  <c r="AV20" i="5"/>
  <c r="AW33" i="5"/>
  <c r="AW29" i="5"/>
  <c r="AD34" i="5"/>
  <c r="AD24" i="5"/>
  <c r="AW13" i="5"/>
  <c r="AK11" i="5"/>
  <c r="AE13" i="5"/>
  <c r="AE14" i="5"/>
  <c r="AX25" i="27"/>
  <c r="AC31" i="27"/>
  <c r="AM31" i="27" s="1"/>
  <c r="AE28" i="27"/>
  <c r="AW34" i="5"/>
  <c r="AT18" i="5"/>
  <c r="AX18" i="5" s="1"/>
  <c r="Z34" i="5"/>
  <c r="AH35" i="5" s="1"/>
  <c r="AB21" i="5"/>
  <c r="AK30" i="5"/>
  <c r="AE29" i="5"/>
  <c r="AE37" i="5"/>
  <c r="AB37" i="5"/>
  <c r="AC37" i="5" s="1"/>
  <c r="AN37" i="5" s="1"/>
  <c r="AQ37" i="5" s="1"/>
  <c r="AB25" i="5"/>
  <c r="Z33" i="5"/>
  <c r="AG21" i="5"/>
  <c r="AW28" i="5"/>
  <c r="AD33" i="5"/>
  <c r="AD37" i="5"/>
  <c r="AD22" i="5"/>
  <c r="AE35" i="5"/>
  <c r="AL35" i="5" s="1"/>
  <c r="AV28" i="5"/>
  <c r="AD28" i="5"/>
  <c r="AD25" i="5"/>
  <c r="AB34" i="5"/>
  <c r="AC34" i="5" s="1"/>
  <c r="AV23" i="5"/>
  <c r="AE21" i="5"/>
  <c r="AD21" i="5"/>
  <c r="AE22" i="5"/>
  <c r="AL22" i="5" s="1"/>
  <c r="AE34" i="5"/>
  <c r="AJ10" i="5"/>
  <c r="AO10" i="5" s="1"/>
  <c r="AE32" i="5"/>
  <c r="AE30" i="5"/>
  <c r="AL30" i="5" s="1"/>
  <c r="AE27" i="5"/>
  <c r="AL27" i="5" s="1"/>
  <c r="AT38" i="5"/>
  <c r="AX38" i="5" s="1"/>
  <c r="AT36" i="5"/>
  <c r="AX36" i="5" s="1"/>
  <c r="AT34" i="5"/>
  <c r="AX34" i="5" s="1"/>
  <c r="AT32" i="5"/>
  <c r="AK26" i="5"/>
  <c r="Z22" i="5"/>
  <c r="AB20" i="5"/>
  <c r="AC20" i="5" s="1"/>
  <c r="Z19" i="5"/>
  <c r="AW37" i="5"/>
  <c r="Z36" i="5"/>
  <c r="AB32" i="5"/>
  <c r="AC33" i="5" s="1"/>
  <c r="AB30" i="5"/>
  <c r="AC31" i="5" s="1"/>
  <c r="AB26" i="5"/>
  <c r="AW23" i="5"/>
  <c r="AW36" i="5"/>
  <c r="AD32" i="5"/>
  <c r="AW26" i="5"/>
  <c r="AK18" i="5"/>
  <c r="AS18" i="5" s="1"/>
  <c r="AK19" i="5"/>
  <c r="AO25" i="5"/>
  <c r="AO32" i="5"/>
  <c r="AS32" i="5" s="1"/>
  <c r="AO33" i="5"/>
  <c r="AS33" i="5" s="1"/>
  <c r="AO38" i="5"/>
  <c r="AS38" i="5" s="1"/>
  <c r="AH38" i="5"/>
  <c r="AL33" i="5"/>
  <c r="Z17" i="5"/>
  <c r="AD18" i="5"/>
  <c r="AE18" i="5"/>
  <c r="AN39" i="5"/>
  <c r="AQ39" i="5" s="1"/>
  <c r="AL41" i="5"/>
  <c r="AJ28" i="5"/>
  <c r="AT24" i="5"/>
  <c r="AX24" i="5" s="1"/>
  <c r="AK25" i="5"/>
  <c r="AK28" i="5"/>
  <c r="AK29" i="5"/>
  <c r="AT25" i="5"/>
  <c r="AX25" i="5" s="1"/>
  <c r="AO27" i="5"/>
  <c r="AS27" i="5" s="1"/>
  <c r="AO28" i="5"/>
  <c r="Z16" i="5"/>
  <c r="AD31" i="5"/>
  <c r="Z30" i="5"/>
  <c r="AW27" i="5"/>
  <c r="Z26" i="5"/>
  <c r="AD30" i="5"/>
  <c r="AD26" i="5"/>
  <c r="AV32" i="5"/>
  <c r="AV36" i="5"/>
  <c r="AL31" i="5"/>
  <c r="AV30" i="5"/>
  <c r="AC41" i="5"/>
  <c r="AL24" i="27"/>
  <c r="AL35" i="27"/>
  <c r="AL28" i="27"/>
  <c r="AD28" i="27"/>
  <c r="AV29" i="27"/>
  <c r="AD29" i="27"/>
  <c r="AE29" i="27"/>
  <c r="AL29" i="27" s="1"/>
  <c r="AX27" i="27"/>
  <c r="AS27" i="27"/>
  <c r="Q81" i="27"/>
  <c r="Q51" i="27"/>
  <c r="Q66" i="27"/>
  <c r="Q57" i="27"/>
  <c r="AP64" i="27"/>
  <c r="AP75" i="27"/>
  <c r="AR75" i="27" s="1"/>
  <c r="AP67" i="27"/>
  <c r="AJ78" i="27"/>
  <c r="AO78" i="27" s="1"/>
  <c r="AS78" i="27" s="1"/>
  <c r="AP63" i="27"/>
  <c r="AR63" i="27" s="1"/>
  <c r="Q79" i="27"/>
  <c r="Q73" i="27"/>
  <c r="Q72" i="27"/>
  <c r="Q76" i="27"/>
  <c r="AM59" i="27"/>
  <c r="AM54" i="27"/>
  <c r="AS81" i="27"/>
  <c r="AS79" i="27"/>
  <c r="AP79" i="27" s="1"/>
  <c r="AR79" i="27" s="1"/>
  <c r="AL68" i="27"/>
  <c r="AL66" i="27"/>
  <c r="AJ80" i="27"/>
  <c r="AO80" i="27" s="1"/>
  <c r="AS80" i="27" s="1"/>
  <c r="AJ82" i="27"/>
  <c r="AO82" i="27" s="1"/>
  <c r="AS82" i="27" s="1"/>
  <c r="AE14" i="27"/>
  <c r="AT17" i="5"/>
  <c r="AX17" i="5" s="1"/>
  <c r="AW11" i="5"/>
  <c r="Z10" i="5"/>
  <c r="Q41" i="5"/>
  <c r="Q61" i="5"/>
  <c r="Q65" i="5"/>
  <c r="Q67" i="5"/>
  <c r="Q71" i="5"/>
  <c r="Q77" i="5"/>
  <c r="Q79" i="5"/>
  <c r="AS62" i="5"/>
  <c r="AS75" i="5"/>
  <c r="AS78" i="5"/>
  <c r="AP78" i="5" s="1"/>
  <c r="AL37" i="5"/>
  <c r="AL43" i="5"/>
  <c r="AJ41" i="5"/>
  <c r="AO41" i="5" s="1"/>
  <c r="AS41" i="5" s="1"/>
  <c r="AS45" i="5"/>
  <c r="AL50" i="5"/>
  <c r="Q62" i="5"/>
  <c r="Q53" i="5"/>
  <c r="Q52" i="5"/>
  <c r="Q42" i="5"/>
  <c r="Q66" i="5"/>
  <c r="Q49" i="5"/>
  <c r="P69" i="5"/>
  <c r="K76" i="43" s="1"/>
  <c r="L76" i="43" s="1"/>
  <c r="P63" i="5"/>
  <c r="K70" i="43" s="1"/>
  <c r="L70" i="43" s="1"/>
  <c r="P73" i="5"/>
  <c r="K80" i="43" s="1"/>
  <c r="L80" i="43" s="1"/>
  <c r="Q47" i="5"/>
  <c r="P45" i="5"/>
  <c r="K52" i="43" s="1"/>
  <c r="L52" i="43" s="1"/>
  <c r="Q68" i="5"/>
  <c r="Q55" i="5"/>
  <c r="Q46" i="5"/>
  <c r="Q48" i="5"/>
  <c r="Q82" i="5"/>
  <c r="AS64" i="5"/>
  <c r="AL48" i="5"/>
  <c r="AS50" i="5"/>
  <c r="AP50" i="5" s="1"/>
  <c r="AS44" i="5"/>
  <c r="AJ26" i="5"/>
  <c r="AO26" i="5" s="1"/>
  <c r="AJ35" i="5"/>
  <c r="AO35" i="5" s="1"/>
  <c r="AS35" i="5" s="1"/>
  <c r="AJ58" i="5"/>
  <c r="AO58" i="5" s="1"/>
  <c r="AS58" i="5" s="1"/>
  <c r="AJ63" i="5"/>
  <c r="AO63" i="5" s="1"/>
  <c r="AS63" i="5" s="1"/>
  <c r="AJ73" i="5"/>
  <c r="AO73" i="5" s="1"/>
  <c r="AJ76" i="5"/>
  <c r="AO76" i="5" s="1"/>
  <c r="AS76" i="5" s="1"/>
  <c r="AP76" i="5" s="1"/>
  <c r="AS66" i="5"/>
  <c r="Q76" i="5"/>
  <c r="Q78" i="5"/>
  <c r="Q51" i="5"/>
  <c r="Q64" i="5"/>
  <c r="AJ24" i="5"/>
  <c r="AO24" i="5" s="1"/>
  <c r="AS24" i="5" s="1"/>
  <c r="AJ30" i="5"/>
  <c r="AO30" i="5" s="1"/>
  <c r="AS30" i="5" s="1"/>
  <c r="AJ36" i="5"/>
  <c r="AO36" i="5" s="1"/>
  <c r="AS36" i="5" s="1"/>
  <c r="AJ55" i="5"/>
  <c r="AO55" i="5" s="1"/>
  <c r="AS55" i="5" s="1"/>
  <c r="AJ60" i="5"/>
  <c r="AO60" i="5" s="1"/>
  <c r="AS60" i="5" s="1"/>
  <c r="AJ65" i="5"/>
  <c r="AO65" i="5" s="1"/>
  <c r="AS65" i="5" s="1"/>
  <c r="AJ67" i="5"/>
  <c r="AO67" i="5" s="1"/>
  <c r="AS67" i="5" s="1"/>
  <c r="AJ72" i="5"/>
  <c r="AO72" i="5" s="1"/>
  <c r="AS72" i="5" s="1"/>
  <c r="AJ74" i="5"/>
  <c r="AO74" i="5" s="1"/>
  <c r="AS74" i="5" s="1"/>
  <c r="AJ77" i="5"/>
  <c r="AO77" i="5" s="1"/>
  <c r="AS77" i="5" s="1"/>
  <c r="AP77" i="5" s="1"/>
  <c r="AS57" i="5"/>
  <c r="AS52" i="5"/>
  <c r="AD12" i="27"/>
  <c r="AD14" i="27"/>
  <c r="AD17" i="27"/>
  <c r="AW12" i="27"/>
  <c r="Z12" i="27"/>
  <c r="AW14" i="27"/>
  <c r="AV17" i="27"/>
  <c r="AE17" i="27"/>
  <c r="AL17" i="27" s="1"/>
  <c r="AD20" i="5"/>
  <c r="Z20" i="5"/>
  <c r="AD19" i="5"/>
  <c r="AB17" i="5"/>
  <c r="Z15" i="5"/>
  <c r="AG10" i="5"/>
  <c r="AT10" i="5"/>
  <c r="AX10" i="5" s="1"/>
  <c r="AD17" i="5"/>
  <c r="AE17" i="5"/>
  <c r="AD16" i="5"/>
  <c r="AX22" i="5"/>
  <c r="AJ19" i="5"/>
  <c r="AO19" i="5" s="1"/>
  <c r="AJ21" i="5"/>
  <c r="AO21" i="5" s="1"/>
  <c r="AE20" i="5"/>
  <c r="AH16" i="27"/>
  <c r="AW16" i="27"/>
  <c r="AE16" i="27"/>
  <c r="AD15" i="27"/>
  <c r="AD16" i="27"/>
  <c r="AB15" i="27"/>
  <c r="AV16" i="27"/>
  <c r="AO14" i="27"/>
  <c r="AS14" i="27" s="1"/>
  <c r="AB14" i="27"/>
  <c r="AV15" i="27"/>
  <c r="AB12" i="5"/>
  <c r="AB11" i="5"/>
  <c r="AV12" i="5"/>
  <c r="AJ15" i="5"/>
  <c r="AO15" i="5" s="1"/>
  <c r="AS15" i="5" s="1"/>
  <c r="AJ17" i="5"/>
  <c r="AO17" i="5" s="1"/>
  <c r="AV15" i="5"/>
  <c r="AT15" i="5"/>
  <c r="AX15" i="5" s="1"/>
  <c r="AW10" i="5"/>
  <c r="AD12" i="5"/>
  <c r="AD13" i="5"/>
  <c r="AB10" i="5"/>
  <c r="AC24" i="27"/>
  <c r="AN21" i="27"/>
  <c r="AQ21" i="27" s="1"/>
  <c r="AM23" i="27"/>
  <c r="AP23" i="27" s="1"/>
  <c r="AM44" i="27"/>
  <c r="AX43" i="27"/>
  <c r="AT13" i="5"/>
  <c r="AX13" i="5" s="1"/>
  <c r="AG12" i="5"/>
  <c r="AJ13" i="5"/>
  <c r="AO13" i="5" s="1"/>
  <c r="AS13" i="5" s="1"/>
  <c r="AJ11" i="5"/>
  <c r="AO11" i="5" s="1"/>
  <c r="Q70" i="27"/>
  <c r="Q52" i="27"/>
  <c r="AL58" i="27"/>
  <c r="AH44" i="27"/>
  <c r="AH36" i="27"/>
  <c r="AC19" i="27"/>
  <c r="AC38" i="27"/>
  <c r="AT30" i="27"/>
  <c r="AX30" i="27" s="1"/>
  <c r="AM49" i="27"/>
  <c r="AN49" i="27"/>
  <c r="AQ49" i="27" s="1"/>
  <c r="AC52" i="27"/>
  <c r="AC51" i="27"/>
  <c r="AM58" i="27"/>
  <c r="AN58" i="27"/>
  <c r="AQ58" i="27" s="1"/>
  <c r="AN76" i="27"/>
  <c r="AQ76" i="27" s="1"/>
  <c r="AM76" i="27"/>
  <c r="AP59" i="27"/>
  <c r="AL70" i="27"/>
  <c r="Q60" i="27"/>
  <c r="AX68" i="27"/>
  <c r="AL71" i="27"/>
  <c r="AL61" i="27"/>
  <c r="AC48" i="27"/>
  <c r="AC47" i="27"/>
  <c r="AN47" i="27" s="1"/>
  <c r="AQ47" i="27" s="1"/>
  <c r="AC46" i="27"/>
  <c r="AM46" i="27" s="1"/>
  <c r="AC43" i="27"/>
  <c r="AC42" i="27"/>
  <c r="AC41" i="27"/>
  <c r="AN41" i="27" s="1"/>
  <c r="AQ41" i="27" s="1"/>
  <c r="AN39" i="27"/>
  <c r="AQ39" i="27" s="1"/>
  <c r="AL38" i="27"/>
  <c r="AC37" i="27"/>
  <c r="AN35" i="27"/>
  <c r="AQ35" i="27" s="1"/>
  <c r="AM35" i="27"/>
  <c r="AH33" i="27"/>
  <c r="AC33" i="27"/>
  <c r="AM33" i="27" s="1"/>
  <c r="AC27" i="27"/>
  <c r="AN27" i="27" s="1"/>
  <c r="AQ27" i="27" s="1"/>
  <c r="AN33" i="27"/>
  <c r="AQ33" i="27" s="1"/>
  <c r="AC28" i="27"/>
  <c r="AC34" i="27"/>
  <c r="AM34" i="27" s="1"/>
  <c r="AC20" i="27"/>
  <c r="AH17" i="27"/>
  <c r="AP39" i="27"/>
  <c r="AP55" i="27"/>
  <c r="Q61" i="27"/>
  <c r="AP58" i="27"/>
  <c r="AR58" i="27" s="1"/>
  <c r="AP54" i="27"/>
  <c r="AP50" i="27"/>
  <c r="AP53" i="27"/>
  <c r="AP60" i="27"/>
  <c r="AL67" i="27"/>
  <c r="AL59" i="27"/>
  <c r="AL56" i="27"/>
  <c r="AL54" i="27"/>
  <c r="AL52" i="27"/>
  <c r="AL48" i="27"/>
  <c r="AL46" i="27"/>
  <c r="AL44" i="27"/>
  <c r="AJ43" i="27"/>
  <c r="AO43" i="27" s="1"/>
  <c r="AS43" i="27" s="1"/>
  <c r="Q49" i="27"/>
  <c r="Q62" i="27"/>
  <c r="Q50" i="27"/>
  <c r="Q59" i="27"/>
  <c r="AL60" i="27"/>
  <c r="AL55" i="27"/>
  <c r="AL53" i="27"/>
  <c r="AL51" i="27"/>
  <c r="AL49" i="27"/>
  <c r="AL47" i="27"/>
  <c r="AL45" i="27"/>
  <c r="AM74" i="5"/>
  <c r="AN74" i="5"/>
  <c r="AQ74" i="5" s="1"/>
  <c r="AM80" i="5"/>
  <c r="AP80" i="5" s="1"/>
  <c r="Q53" i="27"/>
  <c r="Q55" i="27"/>
  <c r="Q54" i="27"/>
  <c r="Q71" i="27"/>
  <c r="AN72" i="27"/>
  <c r="AQ72" i="27" s="1"/>
  <c r="AM72" i="27"/>
  <c r="AN65" i="27"/>
  <c r="AQ65" i="27" s="1"/>
  <c r="AM65" i="27"/>
  <c r="AP65" i="27" s="1"/>
  <c r="AR65" i="27" s="1"/>
  <c r="AN38" i="27"/>
  <c r="AQ38" i="27" s="1"/>
  <c r="AM38" i="27"/>
  <c r="AN34" i="27"/>
  <c r="AQ34" i="27" s="1"/>
  <c r="AN30" i="27"/>
  <c r="AQ30" i="27" s="1"/>
  <c r="AM30" i="27"/>
  <c r="AM43" i="27"/>
  <c r="AN43" i="27"/>
  <c r="AQ43" i="27" s="1"/>
  <c r="Q64" i="27"/>
  <c r="Q75" i="27"/>
  <c r="AN40" i="27"/>
  <c r="AQ40" i="27" s="1"/>
  <c r="AM40" i="27"/>
  <c r="AN36" i="27"/>
  <c r="AQ36" i="27" s="1"/>
  <c r="AM36" i="27"/>
  <c r="AN32" i="27"/>
  <c r="AQ32" i="27" s="1"/>
  <c r="AM32" i="27"/>
  <c r="AN24" i="27"/>
  <c r="AQ24" i="27" s="1"/>
  <c r="AM24" i="27"/>
  <c r="AC81" i="5"/>
  <c r="AM42" i="5"/>
  <c r="Q75" i="5"/>
  <c r="Q60" i="5"/>
  <c r="Q74" i="5"/>
  <c r="Q59" i="5"/>
  <c r="Q72" i="5"/>
  <c r="Q68" i="27"/>
  <c r="K67" i="25"/>
  <c r="K69" i="25"/>
  <c r="K71" i="25"/>
  <c r="Q69" i="27"/>
  <c r="AM41" i="27"/>
  <c r="AP41" i="27" s="1"/>
  <c r="K60" i="25"/>
  <c r="K66" i="25"/>
  <c r="K68" i="25"/>
  <c r="K72" i="25"/>
  <c r="K73" i="25"/>
  <c r="K74" i="25"/>
  <c r="K78" i="25"/>
  <c r="K80" i="25"/>
  <c r="AV10" i="5"/>
  <c r="AD10" i="5"/>
  <c r="AE10" i="5"/>
  <c r="Z81" i="27"/>
  <c r="AH82" i="27" s="1"/>
  <c r="AB81" i="27"/>
  <c r="AC81" i="27" s="1"/>
  <c r="AW81" i="27"/>
  <c r="AV82" i="27"/>
  <c r="AD81" i="27"/>
  <c r="AH45" i="5"/>
  <c r="AC53" i="5"/>
  <c r="AC54" i="5"/>
  <c r="AC55" i="5"/>
  <c r="AC56" i="5"/>
  <c r="AL20" i="27"/>
  <c r="AL72" i="27"/>
  <c r="AB9" i="5"/>
  <c r="Z9" i="5"/>
  <c r="AH10" i="5" s="1"/>
  <c r="I72" i="25"/>
  <c r="AH63" i="5"/>
  <c r="AT12" i="5"/>
  <c r="AK17" i="5"/>
  <c r="AS17" i="5" s="1"/>
  <c r="AK21" i="5"/>
  <c r="AD42" i="5"/>
  <c r="Z53" i="5"/>
  <c r="AT80" i="5"/>
  <c r="AW82" i="5"/>
  <c r="AL56" i="5"/>
  <c r="AB18" i="5"/>
  <c r="AW16" i="5"/>
  <c r="AB16" i="5"/>
  <c r="AD15" i="5"/>
  <c r="AB15" i="5"/>
  <c r="AW14" i="5"/>
  <c r="Z14" i="5"/>
  <c r="AW12" i="5"/>
  <c r="Z12" i="5"/>
  <c r="AD11" i="5"/>
  <c r="Z11" i="5"/>
  <c r="AV19" i="5"/>
  <c r="AE19" i="5"/>
  <c r="AV16" i="5"/>
  <c r="AE16" i="5"/>
  <c r="AE11" i="5"/>
  <c r="AL11" i="5" s="1"/>
  <c r="AW35" i="5"/>
  <c r="Z32" i="5"/>
  <c r="AH33" i="5" s="1"/>
  <c r="AD29" i="5"/>
  <c r="AD27" i="5"/>
  <c r="Z24" i="5"/>
  <c r="AT20" i="5"/>
  <c r="AT16" i="5"/>
  <c r="AV40" i="5"/>
  <c r="AD38" i="5"/>
  <c r="AD36" i="5"/>
  <c r="AW32" i="5"/>
  <c r="AW24" i="5"/>
  <c r="Z40" i="5"/>
  <c r="AH41" i="5" s="1"/>
  <c r="AK16" i="5"/>
  <c r="AK20" i="5"/>
  <c r="AV24" i="5"/>
  <c r="AB23" i="5"/>
  <c r="AB27" i="5"/>
  <c r="AC27" i="5" s="1"/>
  <c r="AB29" i="5"/>
  <c r="AB35" i="5"/>
  <c r="Z39" i="5"/>
  <c r="AV42" i="5"/>
  <c r="AB43" i="5"/>
  <c r="AB45" i="5"/>
  <c r="AV48" i="5"/>
  <c r="Z47" i="5"/>
  <c r="AV50" i="5"/>
  <c r="AB51" i="5"/>
  <c r="Z55" i="5"/>
  <c r="AV60" i="5"/>
  <c r="Z59" i="5"/>
  <c r="AV65" i="5"/>
  <c r="AV69" i="5"/>
  <c r="AV73" i="5"/>
  <c r="AB82" i="5"/>
  <c r="AC82" i="5" s="1"/>
  <c r="AL24" i="5" l="1"/>
  <c r="AS21" i="5"/>
  <c r="AH14" i="27"/>
  <c r="AS24" i="27"/>
  <c r="AH21" i="27"/>
  <c r="AN29" i="27"/>
  <c r="AQ29" i="27" s="1"/>
  <c r="AC22" i="27"/>
  <c r="AP31" i="27"/>
  <c r="AR31" i="27" s="1"/>
  <c r="P31" i="27" s="1"/>
  <c r="K39" i="45" s="1"/>
  <c r="L39" i="45" s="1"/>
  <c r="AL30" i="27"/>
  <c r="AM25" i="27"/>
  <c r="AL19" i="27"/>
  <c r="AN28" i="27"/>
  <c r="AQ28" i="27" s="1"/>
  <c r="AL16" i="27"/>
  <c r="AL14" i="27"/>
  <c r="AN13" i="27"/>
  <c r="AQ13" i="27" s="1"/>
  <c r="AS29" i="27"/>
  <c r="AP29" i="27" s="1"/>
  <c r="AR29" i="27" s="1"/>
  <c r="P29" i="27" s="1"/>
  <c r="K37" i="45" s="1"/>
  <c r="L37" i="45" s="1"/>
  <c r="AP21" i="27"/>
  <c r="AN20" i="27"/>
  <c r="AQ20" i="27" s="1"/>
  <c r="AC16" i="27"/>
  <c r="AN16" i="27" s="1"/>
  <c r="AQ16" i="27" s="1"/>
  <c r="AN18" i="27"/>
  <c r="AQ18" i="27" s="1"/>
  <c r="AS11" i="5"/>
  <c r="AS15" i="27"/>
  <c r="AH18" i="27"/>
  <c r="AM17" i="27"/>
  <c r="AS13" i="27"/>
  <c r="AM13" i="27"/>
  <c r="AM16" i="27"/>
  <c r="AP69" i="5"/>
  <c r="AR69" i="5" s="1"/>
  <c r="AP61" i="5"/>
  <c r="AR61" i="5" s="1"/>
  <c r="AP25" i="27"/>
  <c r="AR25" i="27" s="1"/>
  <c r="P25" i="27" s="1"/>
  <c r="K33" i="45" s="1"/>
  <c r="L33" i="45" s="1"/>
  <c r="AR48" i="5"/>
  <c r="AM69" i="5"/>
  <c r="AN69" i="5"/>
  <c r="AQ69" i="5" s="1"/>
  <c r="AN68" i="5"/>
  <c r="AQ68" i="5" s="1"/>
  <c r="AM68" i="5"/>
  <c r="AP68" i="5" s="1"/>
  <c r="AR68" i="5" s="1"/>
  <c r="AC15" i="5"/>
  <c r="AP76" i="27"/>
  <c r="AR76" i="27" s="1"/>
  <c r="AM78" i="27"/>
  <c r="AP78" i="27" s="1"/>
  <c r="AR78" i="27" s="1"/>
  <c r="AP62" i="5"/>
  <c r="AR62" i="5" s="1"/>
  <c r="AC32" i="5"/>
  <c r="AC38" i="5"/>
  <c r="AH34" i="5"/>
  <c r="AX69" i="5"/>
  <c r="AM72" i="5"/>
  <c r="AN72" i="5"/>
  <c r="AQ72" i="5" s="1"/>
  <c r="AF10" i="25"/>
  <c r="AR10" i="25"/>
  <c r="AN49" i="5"/>
  <c r="AQ49" i="5" s="1"/>
  <c r="AM49" i="5"/>
  <c r="AC70" i="5"/>
  <c r="AM80" i="27"/>
  <c r="AP80" i="27" s="1"/>
  <c r="AR80" i="27" s="1"/>
  <c r="AN80" i="27"/>
  <c r="AQ80" i="27" s="1"/>
  <c r="AM57" i="5"/>
  <c r="AN57" i="5"/>
  <c r="AQ57" i="5" s="1"/>
  <c r="AL33" i="27"/>
  <c r="AX33" i="27"/>
  <c r="AH74" i="5"/>
  <c r="AM60" i="5"/>
  <c r="AN60" i="5"/>
  <c r="AQ60" i="5" s="1"/>
  <c r="AX78" i="5"/>
  <c r="AL78" i="5"/>
  <c r="AM67" i="5"/>
  <c r="AN67" i="5"/>
  <c r="AQ67" i="5" s="1"/>
  <c r="AM77" i="27"/>
  <c r="AP77" i="27" s="1"/>
  <c r="AR77" i="27" s="1"/>
  <c r="AN77" i="27"/>
  <c r="AQ77" i="27" s="1"/>
  <c r="AM73" i="27"/>
  <c r="AP73" i="27" s="1"/>
  <c r="AR73" i="27" s="1"/>
  <c r="AN73" i="27"/>
  <c r="AQ73" i="27" s="1"/>
  <c r="AN66" i="27"/>
  <c r="AQ66" i="27" s="1"/>
  <c r="AM66" i="27"/>
  <c r="AP66" i="27" s="1"/>
  <c r="AX21" i="27"/>
  <c r="AL21" i="27"/>
  <c r="AH70" i="5"/>
  <c r="AM62" i="5"/>
  <c r="AN62" i="5"/>
  <c r="AQ62" i="5" s="1"/>
  <c r="AH53" i="27"/>
  <c r="AH63" i="27"/>
  <c r="AP57" i="5"/>
  <c r="Q81" i="5"/>
  <c r="K88" i="43"/>
  <c r="L88" i="43" s="1"/>
  <c r="AX81" i="27"/>
  <c r="AL81" i="27"/>
  <c r="AH61" i="5"/>
  <c r="AM62" i="27"/>
  <c r="AP62" i="27" s="1"/>
  <c r="AR62" i="27" s="1"/>
  <c r="AN62" i="27"/>
  <c r="AQ62" i="27" s="1"/>
  <c r="AC69" i="27"/>
  <c r="AH66" i="5"/>
  <c r="AL19" i="5"/>
  <c r="AC61" i="27"/>
  <c r="AM26" i="27"/>
  <c r="AM37" i="5"/>
  <c r="AR59" i="27"/>
  <c r="AL64" i="27"/>
  <c r="AS19" i="5"/>
  <c r="AP60" i="5"/>
  <c r="AR60" i="5" s="1"/>
  <c r="AR50" i="5"/>
  <c r="AR78" i="5"/>
  <c r="AL77" i="5"/>
  <c r="AR77" i="5" s="1"/>
  <c r="K62" i="25"/>
  <c r="AC14" i="5"/>
  <c r="AN14" i="5" s="1"/>
  <c r="AQ14" i="5" s="1"/>
  <c r="AX79" i="5"/>
  <c r="AL79" i="5"/>
  <c r="AR79" i="5" s="1"/>
  <c r="AR59" i="5"/>
  <c r="AP49" i="5"/>
  <c r="AR49" i="5" s="1"/>
  <c r="AL75" i="5"/>
  <c r="AM63" i="5"/>
  <c r="AP63" i="5" s="1"/>
  <c r="AR63" i="5" s="1"/>
  <c r="AN63" i="5"/>
  <c r="AQ63" i="5" s="1"/>
  <c r="AX82" i="27"/>
  <c r="AL82" i="27"/>
  <c r="AN75" i="5"/>
  <c r="AQ75" i="5" s="1"/>
  <c r="AM75" i="5"/>
  <c r="AP75" i="5" s="1"/>
  <c r="AR75" i="5" s="1"/>
  <c r="AC64" i="5"/>
  <c r="AH57" i="5"/>
  <c r="AH58" i="5"/>
  <c r="AL54" i="5"/>
  <c r="AX54" i="5"/>
  <c r="AL73" i="5"/>
  <c r="AR73" i="5" s="1"/>
  <c r="AX73" i="5"/>
  <c r="AH76" i="5"/>
  <c r="AH77" i="5"/>
  <c r="AC74" i="27"/>
  <c r="AH71" i="27"/>
  <c r="AC58" i="5"/>
  <c r="AP72" i="5"/>
  <c r="AR72" i="5" s="1"/>
  <c r="AN65" i="5"/>
  <c r="AQ65" i="5" s="1"/>
  <c r="AM65" i="5"/>
  <c r="AP65" i="5" s="1"/>
  <c r="AR65" i="5" s="1"/>
  <c r="AM70" i="27"/>
  <c r="AP70" i="27" s="1"/>
  <c r="AN70" i="27"/>
  <c r="AQ70" i="27" s="1"/>
  <c r="AM61" i="5"/>
  <c r="AN61" i="5"/>
  <c r="AQ61" i="5" s="1"/>
  <c r="AP72" i="27"/>
  <c r="AL76" i="5"/>
  <c r="AP67" i="5"/>
  <c r="AR67" i="5" s="1"/>
  <c r="Q43" i="5"/>
  <c r="AX57" i="5"/>
  <c r="AL57" i="5"/>
  <c r="AG10" i="25"/>
  <c r="AH10" i="25"/>
  <c r="AK10" i="25" s="1"/>
  <c r="AM68" i="27"/>
  <c r="AP68" i="27" s="1"/>
  <c r="AN68" i="27"/>
  <c r="AQ68" i="27" s="1"/>
  <c r="AM66" i="5"/>
  <c r="AP66" i="5" s="1"/>
  <c r="AR66" i="5" s="1"/>
  <c r="AN66" i="5"/>
  <c r="AQ66" i="5" s="1"/>
  <c r="AL55" i="5"/>
  <c r="AX55" i="5"/>
  <c r="AH75" i="27"/>
  <c r="AH73" i="27"/>
  <c r="AS17" i="27"/>
  <c r="AS29" i="5"/>
  <c r="AH17" i="5"/>
  <c r="AS20" i="5"/>
  <c r="AH19" i="5"/>
  <c r="AS26" i="5"/>
  <c r="AH18" i="5"/>
  <c r="AL21" i="5"/>
  <c r="AL29" i="5"/>
  <c r="AH21" i="5"/>
  <c r="AL18" i="5"/>
  <c r="AS22" i="5"/>
  <c r="AL28" i="5"/>
  <c r="AC12" i="27"/>
  <c r="AN12" i="27" s="1"/>
  <c r="AQ12" i="27" s="1"/>
  <c r="AS12" i="27"/>
  <c r="AC11" i="27"/>
  <c r="AN11" i="27" s="1"/>
  <c r="AQ11" i="27" s="1"/>
  <c r="K63" i="25"/>
  <c r="AH11" i="27"/>
  <c r="AL12" i="27"/>
  <c r="K77" i="25"/>
  <c r="K64" i="25"/>
  <c r="K58" i="25"/>
  <c r="K79" i="25"/>
  <c r="AL18" i="27"/>
  <c r="AL15" i="27"/>
  <c r="AL13" i="27"/>
  <c r="AH12" i="27"/>
  <c r="AX12" i="27"/>
  <c r="AL10" i="27"/>
  <c r="AL11" i="27"/>
  <c r="AL14" i="5"/>
  <c r="Q57" i="5"/>
  <c r="AP38" i="5"/>
  <c r="O38" i="5" s="1"/>
  <c r="J45" i="43" s="1"/>
  <c r="AS16" i="5"/>
  <c r="AL23" i="5"/>
  <c r="AS12" i="5"/>
  <c r="AL10" i="5"/>
  <c r="AC11" i="5"/>
  <c r="AN11" i="5" s="1"/>
  <c r="AQ11" i="5" s="1"/>
  <c r="AR72" i="27"/>
  <c r="AN31" i="27"/>
  <c r="AQ31" i="27" s="1"/>
  <c r="AN46" i="27"/>
  <c r="AQ46" i="27" s="1"/>
  <c r="AP18" i="27"/>
  <c r="O18" i="27" s="1"/>
  <c r="J26" i="45" s="1"/>
  <c r="AS11" i="27"/>
  <c r="AS25" i="5"/>
  <c r="AM33" i="5"/>
  <c r="AN33" i="5"/>
  <c r="AQ33" i="5" s="1"/>
  <c r="AM34" i="5"/>
  <c r="AN34" i="5"/>
  <c r="AQ34" i="5" s="1"/>
  <c r="AH36" i="5"/>
  <c r="AH37" i="5"/>
  <c r="AL32" i="5"/>
  <c r="AX32" i="5"/>
  <c r="AC26" i="5"/>
  <c r="AC25" i="5"/>
  <c r="AC21" i="5"/>
  <c r="AM21" i="5" s="1"/>
  <c r="AL38" i="5"/>
  <c r="AH13" i="5"/>
  <c r="AL17" i="5"/>
  <c r="AH16" i="5"/>
  <c r="AC22" i="5"/>
  <c r="AS28" i="5"/>
  <c r="AL34" i="5"/>
  <c r="AL36" i="5"/>
  <c r="AC10" i="5"/>
  <c r="AN10" i="5" s="1"/>
  <c r="AQ10" i="5" s="1"/>
  <c r="AL25" i="5"/>
  <c r="AP34" i="5"/>
  <c r="AN32" i="5"/>
  <c r="AQ32" i="5" s="1"/>
  <c r="AM32" i="5"/>
  <c r="AP32" i="5" s="1"/>
  <c r="AH20" i="5"/>
  <c r="AM31" i="5"/>
  <c r="AN31" i="5"/>
  <c r="AQ31" i="5" s="1"/>
  <c r="AM41" i="5"/>
  <c r="AN41" i="5"/>
  <c r="AQ41" i="5" s="1"/>
  <c r="AM28" i="27"/>
  <c r="AP28" i="27" s="1"/>
  <c r="AR71" i="27"/>
  <c r="AR68" i="27"/>
  <c r="AR66" i="27"/>
  <c r="AR70" i="27"/>
  <c r="AR67" i="27"/>
  <c r="AR64" i="27"/>
  <c r="Q69" i="5"/>
  <c r="AP74" i="5"/>
  <c r="AR74" i="5" s="1"/>
  <c r="Q45" i="5"/>
  <c r="Q73" i="5"/>
  <c r="Q63" i="5"/>
  <c r="AP37" i="5"/>
  <c r="AR76" i="5"/>
  <c r="AP42" i="5"/>
  <c r="AR42" i="5" s="1"/>
  <c r="AH13" i="27"/>
  <c r="AM20" i="5"/>
  <c r="AN20" i="5"/>
  <c r="AQ20" i="5" s="1"/>
  <c r="AL13" i="5"/>
  <c r="AC15" i="27"/>
  <c r="AC14" i="27"/>
  <c r="AC12" i="5"/>
  <c r="AC13" i="5"/>
  <c r="AC16" i="5"/>
  <c r="AN16" i="5" s="1"/>
  <c r="AQ16" i="5" s="1"/>
  <c r="AL15" i="5"/>
  <c r="AM20" i="27"/>
  <c r="AP20" i="27" s="1"/>
  <c r="O20" i="27" s="1"/>
  <c r="J28" i="45" s="1"/>
  <c r="AN10" i="27"/>
  <c r="AQ10" i="27" s="1"/>
  <c r="AM19" i="27"/>
  <c r="AN19" i="27"/>
  <c r="AQ19" i="27" s="1"/>
  <c r="AM52" i="27"/>
  <c r="AP52" i="27" s="1"/>
  <c r="AR52" i="27" s="1"/>
  <c r="AN52" i="27"/>
  <c r="AQ52" i="27" s="1"/>
  <c r="AM51" i="27"/>
  <c r="AP51" i="27" s="1"/>
  <c r="AR51" i="27" s="1"/>
  <c r="AN51" i="27"/>
  <c r="AQ51" i="27" s="1"/>
  <c r="AM47" i="27"/>
  <c r="AP47" i="27" s="1"/>
  <c r="AM48" i="27"/>
  <c r="AN48" i="27"/>
  <c r="AQ48" i="27" s="1"/>
  <c r="AP46" i="27"/>
  <c r="AR44" i="27"/>
  <c r="P44" i="27" s="1"/>
  <c r="K52" i="45" s="1"/>
  <c r="L52" i="45" s="1"/>
  <c r="AR41" i="27"/>
  <c r="P41" i="27" s="1"/>
  <c r="K49" i="45" s="1"/>
  <c r="L49" i="45" s="1"/>
  <c r="O41" i="27"/>
  <c r="J49" i="45" s="1"/>
  <c r="AM42" i="27"/>
  <c r="AN42" i="27"/>
  <c r="AQ42" i="27" s="1"/>
  <c r="AP40" i="27"/>
  <c r="AR39" i="27"/>
  <c r="P39" i="27" s="1"/>
  <c r="K47" i="45" s="1"/>
  <c r="L47" i="45" s="1"/>
  <c r="O39" i="27"/>
  <c r="J47" i="45" s="1"/>
  <c r="AP38" i="27"/>
  <c r="AM37" i="27"/>
  <c r="AN37" i="27"/>
  <c r="AQ37" i="27" s="1"/>
  <c r="AP35" i="27"/>
  <c r="AP36" i="27"/>
  <c r="AP34" i="27"/>
  <c r="AP33" i="27"/>
  <c r="AP32" i="27"/>
  <c r="O31" i="27"/>
  <c r="J39" i="45" s="1"/>
  <c r="O29" i="27"/>
  <c r="J37" i="45" s="1"/>
  <c r="AP30" i="27"/>
  <c r="AM27" i="27"/>
  <c r="AP27" i="27" s="1"/>
  <c r="O25" i="27"/>
  <c r="J33" i="45" s="1"/>
  <c r="AP26" i="27"/>
  <c r="AR23" i="27"/>
  <c r="P23" i="27" s="1"/>
  <c r="K31" i="45" s="1"/>
  <c r="L31" i="45" s="1"/>
  <c r="O23" i="27"/>
  <c r="J31" i="45" s="1"/>
  <c r="AP24" i="27"/>
  <c r="O22" i="27"/>
  <c r="J30" i="45" s="1"/>
  <c r="O21" i="27"/>
  <c r="J29" i="45" s="1"/>
  <c r="O17" i="27"/>
  <c r="J25" i="45" s="1"/>
  <c r="AP16" i="27"/>
  <c r="AP43" i="27"/>
  <c r="AR60" i="27"/>
  <c r="AR53" i="27"/>
  <c r="AR50" i="27"/>
  <c r="AR56" i="27"/>
  <c r="AR55" i="27"/>
  <c r="AR49" i="27"/>
  <c r="AR54" i="27"/>
  <c r="AR45" i="27"/>
  <c r="P45" i="27" s="1"/>
  <c r="K53" i="45" s="1"/>
  <c r="L53" i="45" s="1"/>
  <c r="AN82" i="5"/>
  <c r="AQ82" i="5" s="1"/>
  <c r="AM82" i="5"/>
  <c r="AP82" i="5" s="1"/>
  <c r="AR82" i="5" s="1"/>
  <c r="AH56" i="5"/>
  <c r="AH55" i="5"/>
  <c r="AC44" i="5"/>
  <c r="AC43" i="5"/>
  <c r="AH40" i="5"/>
  <c r="AP40" i="5" s="1"/>
  <c r="AH39" i="5"/>
  <c r="AP39" i="5" s="1"/>
  <c r="AX16" i="5"/>
  <c r="AL16" i="5"/>
  <c r="AH14" i="5"/>
  <c r="AH15" i="5"/>
  <c r="AN15" i="5"/>
  <c r="AQ15" i="5" s="1"/>
  <c r="AM15" i="5"/>
  <c r="AC18" i="5"/>
  <c r="AC19" i="5"/>
  <c r="AH54" i="5"/>
  <c r="AH53" i="5"/>
  <c r="AX12" i="5"/>
  <c r="AL12" i="5"/>
  <c r="AC52" i="5"/>
  <c r="AC51" i="5"/>
  <c r="AH48" i="5"/>
  <c r="AH47" i="5"/>
  <c r="AC46" i="5"/>
  <c r="AC45" i="5"/>
  <c r="AC35" i="5"/>
  <c r="AC36" i="5"/>
  <c r="AM27" i="5"/>
  <c r="AN27" i="5"/>
  <c r="AQ27" i="5" s="1"/>
  <c r="AX20" i="5"/>
  <c r="AL20" i="5"/>
  <c r="AL80" i="5"/>
  <c r="AR80" i="5" s="1"/>
  <c r="AX80" i="5"/>
  <c r="AN55" i="5"/>
  <c r="AQ55" i="5" s="1"/>
  <c r="AM55" i="5"/>
  <c r="AP55" i="5" s="1"/>
  <c r="AR55" i="5" s="1"/>
  <c r="AN53" i="5"/>
  <c r="AQ53" i="5" s="1"/>
  <c r="AM53" i="5"/>
  <c r="AP53" i="5" s="1"/>
  <c r="AR53" i="5" s="1"/>
  <c r="AN61" i="27"/>
  <c r="AQ61" i="27" s="1"/>
  <c r="AM61" i="27"/>
  <c r="AP61" i="27" s="1"/>
  <c r="AR61" i="27" s="1"/>
  <c r="AM81" i="5"/>
  <c r="AP81" i="5" s="1"/>
  <c r="AR81" i="5" s="1"/>
  <c r="AN81" i="5"/>
  <c r="AQ81" i="5" s="1"/>
  <c r="AH81" i="27"/>
  <c r="AC28" i="5"/>
  <c r="AH59" i="5"/>
  <c r="AH60" i="5"/>
  <c r="AC30" i="5"/>
  <c r="AC29" i="5"/>
  <c r="AC23" i="5"/>
  <c r="AC24" i="5"/>
  <c r="AH12" i="5"/>
  <c r="AH11" i="5"/>
  <c r="AM56" i="5"/>
  <c r="AP56" i="5" s="1"/>
  <c r="AR56" i="5" s="1"/>
  <c r="AN56" i="5"/>
  <c r="AQ56" i="5" s="1"/>
  <c r="AN54" i="5"/>
  <c r="AQ54" i="5" s="1"/>
  <c r="AM54" i="5"/>
  <c r="AP54" i="5" s="1"/>
  <c r="AM81" i="27"/>
  <c r="AP81" i="27" s="1"/>
  <c r="AR81" i="27" s="1"/>
  <c r="AN81" i="27"/>
  <c r="AQ81" i="27" s="1"/>
  <c r="AC17" i="5"/>
  <c r="AC82" i="27"/>
  <c r="AM14" i="5" l="1"/>
  <c r="AP17" i="27"/>
  <c r="AR17" i="27" s="1"/>
  <c r="P17" i="27" s="1"/>
  <c r="K25" i="45" s="1"/>
  <c r="L25" i="45" s="1"/>
  <c r="AR21" i="27"/>
  <c r="P21" i="27" s="1"/>
  <c r="K29" i="45" s="1"/>
  <c r="L29" i="45" s="1"/>
  <c r="AN22" i="27"/>
  <c r="AQ22" i="27" s="1"/>
  <c r="AM22" i="27"/>
  <c r="AP22" i="27" s="1"/>
  <c r="AR22" i="27" s="1"/>
  <c r="P22" i="27" s="1"/>
  <c r="K30" i="45" s="1"/>
  <c r="L30" i="45" s="1"/>
  <c r="AP13" i="27"/>
  <c r="AR13" i="27" s="1"/>
  <c r="P13" i="27" s="1"/>
  <c r="AN58" i="5"/>
  <c r="AQ58" i="5" s="1"/>
  <c r="AM58" i="5"/>
  <c r="AP58" i="5" s="1"/>
  <c r="AR58" i="5" s="1"/>
  <c r="AN74" i="27"/>
  <c r="AQ74" i="27" s="1"/>
  <c r="AM74" i="27"/>
  <c r="AP74" i="27" s="1"/>
  <c r="AR74" i="27" s="1"/>
  <c r="AR57" i="5"/>
  <c r="AN38" i="5"/>
  <c r="AQ38" i="5" s="1"/>
  <c r="AM38" i="5"/>
  <c r="AR54" i="5"/>
  <c r="AM16" i="5"/>
  <c r="AP16" i="5" s="1"/>
  <c r="AR16" i="5" s="1"/>
  <c r="P16" i="5" s="1"/>
  <c r="K23" i="43" s="1"/>
  <c r="L23" i="43" s="1"/>
  <c r="AM64" i="5"/>
  <c r="AP64" i="5" s="1"/>
  <c r="AR64" i="5" s="1"/>
  <c r="AN64" i="5"/>
  <c r="AQ64" i="5" s="1"/>
  <c r="AN69" i="27"/>
  <c r="AQ69" i="27" s="1"/>
  <c r="AM69" i="27"/>
  <c r="AP69" i="27" s="1"/>
  <c r="AR69" i="27" s="1"/>
  <c r="AM70" i="5"/>
  <c r="AP70" i="5" s="1"/>
  <c r="AR70" i="5" s="1"/>
  <c r="AN70" i="5"/>
  <c r="AQ70" i="5" s="1"/>
  <c r="AM12" i="27"/>
  <c r="AP12" i="27" s="1"/>
  <c r="AP27" i="5"/>
  <c r="AR27" i="5" s="1"/>
  <c r="P27" i="5" s="1"/>
  <c r="K34" i="43" s="1"/>
  <c r="L34" i="43" s="1"/>
  <c r="AP31" i="5"/>
  <c r="AR31" i="5" s="1"/>
  <c r="P31" i="5" s="1"/>
  <c r="K38" i="43" s="1"/>
  <c r="L38" i="43" s="1"/>
  <c r="AM11" i="27"/>
  <c r="AP11" i="27" s="1"/>
  <c r="I32" i="25"/>
  <c r="J39" i="44" s="1"/>
  <c r="J20" i="25"/>
  <c r="J23" i="25"/>
  <c r="J57" i="25"/>
  <c r="K64" i="44" s="1"/>
  <c r="L64" i="44" s="1"/>
  <c r="J41" i="25"/>
  <c r="I25" i="25"/>
  <c r="J32" i="44" s="1"/>
  <c r="AM11" i="5"/>
  <c r="AP11" i="5" s="1"/>
  <c r="AR11" i="5" s="1"/>
  <c r="P11" i="5" s="1"/>
  <c r="I57" i="25"/>
  <c r="J64" i="44" s="1"/>
  <c r="AP14" i="5"/>
  <c r="O14" i="5" s="1"/>
  <c r="J21" i="43" s="1"/>
  <c r="AR38" i="5"/>
  <c r="P38" i="5" s="1"/>
  <c r="AM10" i="5"/>
  <c r="J38" i="25"/>
  <c r="K45" i="44" s="1"/>
  <c r="L45" i="44" s="1"/>
  <c r="J42" i="25"/>
  <c r="K49" i="44" s="1"/>
  <c r="L49" i="44" s="1"/>
  <c r="J37" i="25"/>
  <c r="K44" i="44" s="1"/>
  <c r="L44" i="44" s="1"/>
  <c r="I31" i="25"/>
  <c r="J38" i="44" s="1"/>
  <c r="AR18" i="27"/>
  <c r="P18" i="27" s="1"/>
  <c r="K26" i="45" s="1"/>
  <c r="L26" i="45" s="1"/>
  <c r="AN25" i="5"/>
  <c r="AQ25" i="5" s="1"/>
  <c r="AM25" i="5"/>
  <c r="AN22" i="5"/>
  <c r="AQ22" i="5" s="1"/>
  <c r="AM22" i="5"/>
  <c r="AN26" i="5"/>
  <c r="AQ26" i="5" s="1"/>
  <c r="AM26" i="5"/>
  <c r="AP33" i="5"/>
  <c r="AN21" i="5"/>
  <c r="AQ21" i="5" s="1"/>
  <c r="AR37" i="5"/>
  <c r="P37" i="5" s="1"/>
  <c r="K44" i="43" s="1"/>
  <c r="L44" i="43" s="1"/>
  <c r="O37" i="5"/>
  <c r="J44" i="43" s="1"/>
  <c r="O31" i="5"/>
  <c r="J38" i="43" s="1"/>
  <c r="AR32" i="5"/>
  <c r="P32" i="5" s="1"/>
  <c r="K39" i="43" s="1"/>
  <c r="L39" i="43" s="1"/>
  <c r="O32" i="5"/>
  <c r="J39" i="43" s="1"/>
  <c r="AR34" i="5"/>
  <c r="P34" i="5" s="1"/>
  <c r="K41" i="43" s="1"/>
  <c r="L41" i="43" s="1"/>
  <c r="O34" i="5"/>
  <c r="J41" i="43" s="1"/>
  <c r="AR40" i="5"/>
  <c r="P40" i="5" s="1"/>
  <c r="K47" i="43" s="1"/>
  <c r="L47" i="43" s="1"/>
  <c r="O40" i="5"/>
  <c r="J47" i="43" s="1"/>
  <c r="AR39" i="5"/>
  <c r="P39" i="5" s="1"/>
  <c r="K46" i="43" s="1"/>
  <c r="L46" i="43" s="1"/>
  <c r="O39" i="5"/>
  <c r="J46" i="43" s="1"/>
  <c r="AR33" i="5"/>
  <c r="P33" i="5" s="1"/>
  <c r="K40" i="43" s="1"/>
  <c r="L40" i="43" s="1"/>
  <c r="O33" i="5"/>
  <c r="J40" i="43" s="1"/>
  <c r="AP41" i="5"/>
  <c r="AR41" i="5" s="1"/>
  <c r="AP20" i="5"/>
  <c r="AP19" i="27"/>
  <c r="AP15" i="5"/>
  <c r="AR15" i="5" s="1"/>
  <c r="P15" i="5" s="1"/>
  <c r="K22" i="43" s="1"/>
  <c r="L22" i="43" s="1"/>
  <c r="I22" i="25"/>
  <c r="J29" i="44" s="1"/>
  <c r="I28" i="25"/>
  <c r="J35" i="44" s="1"/>
  <c r="I30" i="25"/>
  <c r="J37" i="44" s="1"/>
  <c r="AN15" i="27"/>
  <c r="AQ15" i="27" s="1"/>
  <c r="AM15" i="27"/>
  <c r="AN14" i="27"/>
  <c r="AQ14" i="27" s="1"/>
  <c r="AM14" i="27"/>
  <c r="AM12" i="5"/>
  <c r="AN12" i="5"/>
  <c r="AQ12" i="5" s="1"/>
  <c r="AM13" i="5"/>
  <c r="AN13" i="5"/>
  <c r="AQ13" i="5" s="1"/>
  <c r="J26" i="25"/>
  <c r="K33" i="44" s="1"/>
  <c r="L33" i="44" s="1"/>
  <c r="O47" i="27"/>
  <c r="J55" i="45" s="1"/>
  <c r="AR47" i="27"/>
  <c r="P47" i="27" s="1"/>
  <c r="K55" i="45" s="1"/>
  <c r="L55" i="45" s="1"/>
  <c r="AP48" i="27"/>
  <c r="AR46" i="27"/>
  <c r="P46" i="27" s="1"/>
  <c r="K54" i="45" s="1"/>
  <c r="L54" i="45" s="1"/>
  <c r="O46" i="27"/>
  <c r="J54" i="45" s="1"/>
  <c r="Q45" i="27"/>
  <c r="Q44" i="27"/>
  <c r="AR43" i="27"/>
  <c r="P43" i="27" s="1"/>
  <c r="K51" i="45" s="1"/>
  <c r="L51" i="45" s="1"/>
  <c r="O43" i="27"/>
  <c r="J51" i="45" s="1"/>
  <c r="AP42" i="27"/>
  <c r="Q41" i="27"/>
  <c r="AR40" i="27"/>
  <c r="P40" i="27" s="1"/>
  <c r="K48" i="45" s="1"/>
  <c r="L48" i="45" s="1"/>
  <c r="O40" i="27"/>
  <c r="J48" i="45" s="1"/>
  <c r="Q39" i="27"/>
  <c r="AR38" i="27"/>
  <c r="P38" i="27" s="1"/>
  <c r="K46" i="45" s="1"/>
  <c r="L46" i="45" s="1"/>
  <c r="O38" i="27"/>
  <c r="J46" i="45" s="1"/>
  <c r="AP37" i="27"/>
  <c r="AR36" i="27"/>
  <c r="P36" i="27" s="1"/>
  <c r="K44" i="45" s="1"/>
  <c r="L44" i="45" s="1"/>
  <c r="O36" i="27"/>
  <c r="J44" i="45" s="1"/>
  <c r="AR35" i="27"/>
  <c r="P35" i="27" s="1"/>
  <c r="K43" i="45" s="1"/>
  <c r="L43" i="45" s="1"/>
  <c r="O35" i="27"/>
  <c r="J43" i="45" s="1"/>
  <c r="AR34" i="27"/>
  <c r="P34" i="27" s="1"/>
  <c r="K42" i="45" s="1"/>
  <c r="L42" i="45" s="1"/>
  <c r="O34" i="27"/>
  <c r="J42" i="45" s="1"/>
  <c r="AR33" i="27"/>
  <c r="P33" i="27" s="1"/>
  <c r="K41" i="45" s="1"/>
  <c r="L41" i="45" s="1"/>
  <c r="O33" i="27"/>
  <c r="J41" i="45" s="1"/>
  <c r="AR32" i="27"/>
  <c r="P32" i="27" s="1"/>
  <c r="K40" i="45" s="1"/>
  <c r="L40" i="45" s="1"/>
  <c r="O32" i="27"/>
  <c r="J40" i="45" s="1"/>
  <c r="Q31" i="27"/>
  <c r="AR30" i="27"/>
  <c r="P30" i="27" s="1"/>
  <c r="K38" i="45" s="1"/>
  <c r="L38" i="45" s="1"/>
  <c r="O30" i="27"/>
  <c r="J38" i="45" s="1"/>
  <c r="Q29" i="27"/>
  <c r="AR28" i="27"/>
  <c r="P28" i="27" s="1"/>
  <c r="K36" i="45" s="1"/>
  <c r="L36" i="45" s="1"/>
  <c r="O28" i="27"/>
  <c r="J36" i="45" s="1"/>
  <c r="AR27" i="27"/>
  <c r="P27" i="27" s="1"/>
  <c r="K35" i="45" s="1"/>
  <c r="L35" i="45" s="1"/>
  <c r="O27" i="27"/>
  <c r="J35" i="45" s="1"/>
  <c r="AR26" i="27"/>
  <c r="P26" i="27" s="1"/>
  <c r="K34" i="45" s="1"/>
  <c r="L34" i="45" s="1"/>
  <c r="O26" i="27"/>
  <c r="J34" i="45" s="1"/>
  <c r="Q25" i="27"/>
  <c r="AR24" i="27"/>
  <c r="P24" i="27" s="1"/>
  <c r="K32" i="45" s="1"/>
  <c r="L32" i="45" s="1"/>
  <c r="O24" i="27"/>
  <c r="J32" i="45" s="1"/>
  <c r="Q23" i="27"/>
  <c r="Q21" i="27"/>
  <c r="AR20" i="27"/>
  <c r="P20" i="27" s="1"/>
  <c r="K28" i="45" s="1"/>
  <c r="L28" i="45" s="1"/>
  <c r="Q17" i="27"/>
  <c r="AR16" i="27"/>
  <c r="P16" i="27" s="1"/>
  <c r="K24" i="45" s="1"/>
  <c r="L24" i="45" s="1"/>
  <c r="O16" i="27"/>
  <c r="J24" i="45" s="1"/>
  <c r="AN82" i="27"/>
  <c r="AQ82" i="27" s="1"/>
  <c r="AM82" i="27"/>
  <c r="AP82" i="27" s="1"/>
  <c r="AR82" i="27" s="1"/>
  <c r="AN17" i="5"/>
  <c r="AQ17" i="5" s="1"/>
  <c r="AM17" i="5"/>
  <c r="AN23" i="5"/>
  <c r="AQ23" i="5" s="1"/>
  <c r="AM23" i="5"/>
  <c r="AM30" i="5"/>
  <c r="AN30" i="5"/>
  <c r="AQ30" i="5" s="1"/>
  <c r="AM35" i="5"/>
  <c r="AN35" i="5"/>
  <c r="AQ35" i="5" s="1"/>
  <c r="AN46" i="5"/>
  <c r="AQ46" i="5" s="1"/>
  <c r="AM46" i="5"/>
  <c r="AP46" i="5" s="1"/>
  <c r="AR46" i="5" s="1"/>
  <c r="AM52" i="5"/>
  <c r="AP52" i="5" s="1"/>
  <c r="AR52" i="5" s="1"/>
  <c r="AN52" i="5"/>
  <c r="AQ52" i="5" s="1"/>
  <c r="AN18" i="5"/>
  <c r="AQ18" i="5" s="1"/>
  <c r="AM18" i="5"/>
  <c r="AN44" i="5"/>
  <c r="AQ44" i="5" s="1"/>
  <c r="AM44" i="5"/>
  <c r="AP44" i="5" s="1"/>
  <c r="AR44" i="5" s="1"/>
  <c r="AN24" i="5"/>
  <c r="AQ24" i="5" s="1"/>
  <c r="AM24" i="5"/>
  <c r="AN29" i="5"/>
  <c r="AQ29" i="5" s="1"/>
  <c r="AM29" i="5"/>
  <c r="AM28" i="5"/>
  <c r="AN28" i="5"/>
  <c r="AQ28" i="5" s="1"/>
  <c r="AN36" i="5"/>
  <c r="AQ36" i="5" s="1"/>
  <c r="AM36" i="5"/>
  <c r="AN45" i="5"/>
  <c r="AQ45" i="5" s="1"/>
  <c r="AM45" i="5"/>
  <c r="AP45" i="5" s="1"/>
  <c r="AR45" i="5" s="1"/>
  <c r="AM51" i="5"/>
  <c r="AP51" i="5" s="1"/>
  <c r="AR51" i="5" s="1"/>
  <c r="AN51" i="5"/>
  <c r="AQ51" i="5" s="1"/>
  <c r="AM19" i="5"/>
  <c r="AN19" i="5"/>
  <c r="AQ19" i="5" s="1"/>
  <c r="AN43" i="5"/>
  <c r="AQ43" i="5" s="1"/>
  <c r="AM43" i="5"/>
  <c r="AP43" i="5" s="1"/>
  <c r="AR43" i="5" s="1"/>
  <c r="AR14" i="5" l="1"/>
  <c r="P14" i="5" s="1"/>
  <c r="K21" i="43" s="1"/>
  <c r="L21" i="43" s="1"/>
  <c r="AP21" i="5"/>
  <c r="O27" i="5"/>
  <c r="J34" i="43" s="1"/>
  <c r="Q22" i="27"/>
  <c r="O13" i="27"/>
  <c r="Q38" i="5"/>
  <c r="K45" i="43"/>
  <c r="L45" i="43" s="1"/>
  <c r="K18" i="43"/>
  <c r="L18" i="43" s="1"/>
  <c r="S11" i="5"/>
  <c r="AR11" i="27"/>
  <c r="P11" i="27" s="1"/>
  <c r="Q11" i="27" s="1"/>
  <c r="O11" i="27"/>
  <c r="AP22" i="5"/>
  <c r="O22" i="5" s="1"/>
  <c r="J29" i="43" s="1"/>
  <c r="AP26" i="5"/>
  <c r="AP25" i="5"/>
  <c r="AR25" i="5" s="1"/>
  <c r="P25" i="5" s="1"/>
  <c r="K32" i="43" s="1"/>
  <c r="L32" i="43" s="1"/>
  <c r="K41" i="25"/>
  <c r="K48" i="44"/>
  <c r="L48" i="44" s="1"/>
  <c r="K20" i="25"/>
  <c r="K27" i="44"/>
  <c r="L27" i="44" s="1"/>
  <c r="K23" i="25"/>
  <c r="K30" i="44"/>
  <c r="L30" i="44" s="1"/>
  <c r="J21" i="45"/>
  <c r="K21" i="45"/>
  <c r="L21" i="45" s="1"/>
  <c r="AR12" i="27"/>
  <c r="P12" i="27" s="1"/>
  <c r="K20" i="45" s="1"/>
  <c r="L20" i="45" s="1"/>
  <c r="O12" i="27"/>
  <c r="J45" i="25"/>
  <c r="K52" i="44" s="1"/>
  <c r="L52" i="44" s="1"/>
  <c r="I37" i="25"/>
  <c r="J44" i="44" s="1"/>
  <c r="J27" i="25"/>
  <c r="K34" i="44" s="1"/>
  <c r="L34" i="44" s="1"/>
  <c r="J24" i="25"/>
  <c r="K31" i="44" s="1"/>
  <c r="L31" i="44" s="1"/>
  <c r="K19" i="44"/>
  <c r="L19" i="44" s="1"/>
  <c r="I23" i="25"/>
  <c r="J30" i="44" s="1"/>
  <c r="I17" i="25"/>
  <c r="J24" i="44" s="1"/>
  <c r="K57" i="25"/>
  <c r="J56" i="25"/>
  <c r="K63" i="44" s="1"/>
  <c r="L63" i="44" s="1"/>
  <c r="I56" i="25"/>
  <c r="J63" i="44" s="1"/>
  <c r="I38" i="25"/>
  <c r="J45" i="44" s="1"/>
  <c r="J55" i="25"/>
  <c r="K62" i="44" s="1"/>
  <c r="L62" i="44" s="1"/>
  <c r="I55" i="25"/>
  <c r="J62" i="44" s="1"/>
  <c r="I52" i="25"/>
  <c r="J59" i="44" s="1"/>
  <c r="J32" i="25"/>
  <c r="J43" i="25"/>
  <c r="K50" i="44" s="1"/>
  <c r="L50" i="44" s="1"/>
  <c r="J53" i="25"/>
  <c r="K60" i="44" s="1"/>
  <c r="L60" i="44" s="1"/>
  <c r="I53" i="25"/>
  <c r="J60" i="44" s="1"/>
  <c r="J49" i="25"/>
  <c r="K56" i="44" s="1"/>
  <c r="L56" i="44" s="1"/>
  <c r="I49" i="25"/>
  <c r="J56" i="44" s="1"/>
  <c r="J48" i="25"/>
  <c r="K55" i="44" s="1"/>
  <c r="L55" i="44" s="1"/>
  <c r="I48" i="25"/>
  <c r="J55" i="44" s="1"/>
  <c r="I41" i="25"/>
  <c r="J48" i="44" s="1"/>
  <c r="J29" i="25"/>
  <c r="K36" i="44" s="1"/>
  <c r="L36" i="44" s="1"/>
  <c r="J25" i="25"/>
  <c r="K32" i="44" s="1"/>
  <c r="L32" i="44" s="1"/>
  <c r="J44" i="25"/>
  <c r="K51" i="44" s="1"/>
  <c r="L51" i="44" s="1"/>
  <c r="I39" i="25"/>
  <c r="J46" i="44" s="1"/>
  <c r="J31" i="25"/>
  <c r="K38" i="44" s="1"/>
  <c r="L38" i="44" s="1"/>
  <c r="I19" i="25"/>
  <c r="J26" i="44" s="1"/>
  <c r="Q18" i="27"/>
  <c r="AP14" i="27"/>
  <c r="AR14" i="27" s="1"/>
  <c r="P14" i="27" s="1"/>
  <c r="AP15" i="27"/>
  <c r="AR15" i="27" s="1"/>
  <c r="P15" i="27" s="1"/>
  <c r="K23" i="45" s="1"/>
  <c r="L23" i="45" s="1"/>
  <c r="Q13" i="27"/>
  <c r="O25" i="5"/>
  <c r="J32" i="43" s="1"/>
  <c r="AP19" i="5"/>
  <c r="AR19" i="5" s="1"/>
  <c r="P19" i="5" s="1"/>
  <c r="K26" i="43" s="1"/>
  <c r="L26" i="43" s="1"/>
  <c r="AP29" i="5"/>
  <c r="AR29" i="5" s="1"/>
  <c r="P29" i="5" s="1"/>
  <c r="K36" i="43" s="1"/>
  <c r="L36" i="43" s="1"/>
  <c r="AP24" i="5"/>
  <c r="AR24" i="5" s="1"/>
  <c r="P24" i="5" s="1"/>
  <c r="K31" i="43" s="1"/>
  <c r="L31" i="43" s="1"/>
  <c r="AP23" i="5"/>
  <c r="O23" i="5" s="1"/>
  <c r="J30" i="43" s="1"/>
  <c r="O11" i="5"/>
  <c r="AR20" i="5"/>
  <c r="P20" i="5" s="1"/>
  <c r="K27" i="43" s="1"/>
  <c r="L27" i="43" s="1"/>
  <c r="O20" i="5"/>
  <c r="J27" i="43" s="1"/>
  <c r="AR21" i="5"/>
  <c r="P21" i="5" s="1"/>
  <c r="K28" i="43" s="1"/>
  <c r="L28" i="43" s="1"/>
  <c r="O21" i="5"/>
  <c r="J28" i="43" s="1"/>
  <c r="Q33" i="5"/>
  <c r="Q39" i="5"/>
  <c r="Q40" i="5"/>
  <c r="Q34" i="5"/>
  <c r="Q32" i="5"/>
  <c r="Q31" i="5"/>
  <c r="Q37" i="5"/>
  <c r="Q27" i="5"/>
  <c r="AP36" i="5"/>
  <c r="AP28" i="5"/>
  <c r="AP35" i="5"/>
  <c r="AP30" i="5"/>
  <c r="AR19" i="27"/>
  <c r="P19" i="27" s="1"/>
  <c r="K27" i="45" s="1"/>
  <c r="L27" i="45" s="1"/>
  <c r="O19" i="27"/>
  <c r="J27" i="45" s="1"/>
  <c r="AP18" i="5"/>
  <c r="O18" i="5" s="1"/>
  <c r="J25" i="43" s="1"/>
  <c r="O16" i="5"/>
  <c r="J23" i="43" s="1"/>
  <c r="O15" i="5"/>
  <c r="J22" i="43" s="1"/>
  <c r="AP13" i="5"/>
  <c r="AP17" i="5"/>
  <c r="AR17" i="5" s="1"/>
  <c r="P17" i="5" s="1"/>
  <c r="K24" i="43" s="1"/>
  <c r="L24" i="43" s="1"/>
  <c r="J22" i="25"/>
  <c r="K29" i="44" s="1"/>
  <c r="L29" i="44" s="1"/>
  <c r="J30" i="25"/>
  <c r="I20" i="25"/>
  <c r="J27" i="44" s="1"/>
  <c r="J28" i="25"/>
  <c r="K35" i="44" s="1"/>
  <c r="L35" i="44" s="1"/>
  <c r="I42" i="25"/>
  <c r="J49" i="44" s="1"/>
  <c r="AP12" i="5"/>
  <c r="O12" i="5" s="1"/>
  <c r="J46" i="25"/>
  <c r="K53" i="44" s="1"/>
  <c r="L53" i="44" s="1"/>
  <c r="I46" i="25"/>
  <c r="J53" i="44" s="1"/>
  <c r="K42" i="25"/>
  <c r="K38" i="25"/>
  <c r="K37" i="25"/>
  <c r="J36" i="25"/>
  <c r="K43" i="44" s="1"/>
  <c r="L43" i="44" s="1"/>
  <c r="I36" i="25"/>
  <c r="J43" i="44" s="1"/>
  <c r="I26" i="25"/>
  <c r="J33" i="44" s="1"/>
  <c r="Q16" i="5"/>
  <c r="Q15" i="5"/>
  <c r="Q11" i="5"/>
  <c r="K26" i="25"/>
  <c r="J21" i="25"/>
  <c r="K28" i="44" s="1"/>
  <c r="L28" i="44" s="1"/>
  <c r="I21" i="25"/>
  <c r="J28" i="44" s="1"/>
  <c r="K22" i="44"/>
  <c r="L22" i="44" s="1"/>
  <c r="K20" i="44"/>
  <c r="L20" i="44" s="1"/>
  <c r="Q47" i="27"/>
  <c r="AR48" i="27"/>
  <c r="P48" i="27" s="1"/>
  <c r="K56" i="45" s="1"/>
  <c r="L56" i="45" s="1"/>
  <c r="O48" i="27"/>
  <c r="J56" i="45" s="1"/>
  <c r="Q46" i="27"/>
  <c r="Q43" i="27"/>
  <c r="AR42" i="27"/>
  <c r="P42" i="27" s="1"/>
  <c r="K50" i="45" s="1"/>
  <c r="L50" i="45" s="1"/>
  <c r="O42" i="27"/>
  <c r="J50" i="45" s="1"/>
  <c r="Q40" i="27"/>
  <c r="Q38" i="27"/>
  <c r="AR37" i="27"/>
  <c r="P37" i="27" s="1"/>
  <c r="K45" i="45" s="1"/>
  <c r="L45" i="45" s="1"/>
  <c r="O37" i="27"/>
  <c r="J45" i="45" s="1"/>
  <c r="Q36" i="27"/>
  <c r="Q35" i="27"/>
  <c r="Q34" i="27"/>
  <c r="Q33" i="27"/>
  <c r="Q32" i="27"/>
  <c r="Q30" i="27"/>
  <c r="Q28" i="27"/>
  <c r="Q27" i="27"/>
  <c r="Q26" i="27"/>
  <c r="Q24" i="27"/>
  <c r="Q20" i="27"/>
  <c r="Q16" i="27"/>
  <c r="Q14" i="5" l="1"/>
  <c r="O24" i="5"/>
  <c r="J31" i="43" s="1"/>
  <c r="O14" i="27"/>
  <c r="J22" i="45" s="1"/>
  <c r="O15" i="27"/>
  <c r="J23" i="45" s="1"/>
  <c r="O19" i="5"/>
  <c r="J26" i="43" s="1"/>
  <c r="Q14" i="27"/>
  <c r="K22" i="45"/>
  <c r="L22" i="45" s="1"/>
  <c r="AR22" i="5"/>
  <c r="P22" i="5" s="1"/>
  <c r="K29" i="43" s="1"/>
  <c r="L29" i="43" s="1"/>
  <c r="K19" i="45"/>
  <c r="L19" i="45" s="1"/>
  <c r="S11" i="27"/>
  <c r="S12" i="27" s="1"/>
  <c r="S13" i="27" s="1"/>
  <c r="S14" i="27" s="1"/>
  <c r="S15" i="27" s="1"/>
  <c r="S16" i="27" s="1"/>
  <c r="S17" i="27" s="1"/>
  <c r="S18" i="27" s="1"/>
  <c r="S19" i="27" s="1"/>
  <c r="S20" i="27" s="1"/>
  <c r="S21" i="27" s="1"/>
  <c r="S22" i="27" s="1"/>
  <c r="S23" i="27" s="1"/>
  <c r="S24" i="27" s="1"/>
  <c r="S25" i="27" s="1"/>
  <c r="S26" i="27" s="1"/>
  <c r="S27" i="27" s="1"/>
  <c r="S28" i="27" s="1"/>
  <c r="S29" i="27" s="1"/>
  <c r="S30" i="27" s="1"/>
  <c r="S31" i="27" s="1"/>
  <c r="S32" i="27" s="1"/>
  <c r="S33" i="27" s="1"/>
  <c r="S34" i="27" s="1"/>
  <c r="S35" i="27" s="1"/>
  <c r="S36" i="27" s="1"/>
  <c r="S37" i="27" s="1"/>
  <c r="S38" i="27" s="1"/>
  <c r="S39" i="27" s="1"/>
  <c r="S40" i="27" s="1"/>
  <c r="S41" i="27" s="1"/>
  <c r="S42" i="27" s="1"/>
  <c r="S43" i="27" s="1"/>
  <c r="S44" i="27" s="1"/>
  <c r="S45" i="27" s="1"/>
  <c r="S46" i="27" s="1"/>
  <c r="S47" i="27" s="1"/>
  <c r="S48" i="27" s="1"/>
  <c r="S49" i="27" s="1"/>
  <c r="S50" i="27" s="1"/>
  <c r="S51" i="27" s="1"/>
  <c r="S52" i="27" s="1"/>
  <c r="S53" i="27" s="1"/>
  <c r="S54" i="27" s="1"/>
  <c r="S55" i="27" s="1"/>
  <c r="S56" i="27" s="1"/>
  <c r="S57" i="27" s="1"/>
  <c r="S58" i="27" s="1"/>
  <c r="S59" i="27" s="1"/>
  <c r="S60" i="27" s="1"/>
  <c r="S61" i="27" s="1"/>
  <c r="S62" i="27" s="1"/>
  <c r="S63" i="27" s="1"/>
  <c r="S64" i="27" s="1"/>
  <c r="S65" i="27" s="1"/>
  <c r="S66" i="27" s="1"/>
  <c r="S67" i="27" s="1"/>
  <c r="S68" i="27" s="1"/>
  <c r="S69" i="27" s="1"/>
  <c r="S70" i="27" s="1"/>
  <c r="S71" i="27" s="1"/>
  <c r="S72" i="27" s="1"/>
  <c r="S73" i="27" s="1"/>
  <c r="S74" i="27" s="1"/>
  <c r="S75" i="27" s="1"/>
  <c r="S76" i="27" s="1"/>
  <c r="S77" i="27" s="1"/>
  <c r="S78" i="27" s="1"/>
  <c r="S79" i="27" s="1"/>
  <c r="S80" i="27" s="1"/>
  <c r="O29" i="5"/>
  <c r="J36" i="43" s="1"/>
  <c r="O26" i="5"/>
  <c r="J33" i="43" s="1"/>
  <c r="AR26" i="5"/>
  <c r="P26" i="5" s="1"/>
  <c r="K30" i="25"/>
  <c r="K37" i="44"/>
  <c r="L37" i="44" s="1"/>
  <c r="K32" i="25"/>
  <c r="K39" i="44"/>
  <c r="L39" i="44" s="1"/>
  <c r="J19" i="43"/>
  <c r="J18" i="43"/>
  <c r="J19" i="45"/>
  <c r="J20" i="45"/>
  <c r="Q12" i="27"/>
  <c r="I45" i="25"/>
  <c r="J52" i="44" s="1"/>
  <c r="I24" i="25"/>
  <c r="J31" i="44" s="1"/>
  <c r="I27" i="25"/>
  <c r="J34" i="44" s="1"/>
  <c r="I12" i="25"/>
  <c r="J19" i="44" s="1"/>
  <c r="K12" i="25"/>
  <c r="I29" i="25"/>
  <c r="J36" i="44" s="1"/>
  <c r="K56" i="25"/>
  <c r="K48" i="25"/>
  <c r="K43" i="25"/>
  <c r="I43" i="25"/>
  <c r="J50" i="44" s="1"/>
  <c r="K55" i="25"/>
  <c r="J52" i="25"/>
  <c r="I44" i="25"/>
  <c r="J51" i="44" s="1"/>
  <c r="AR23" i="5"/>
  <c r="P23" i="5" s="1"/>
  <c r="K30" i="43" s="1"/>
  <c r="L30" i="43" s="1"/>
  <c r="J54" i="25"/>
  <c r="K61" i="44" s="1"/>
  <c r="L61" i="44" s="1"/>
  <c r="I54" i="25"/>
  <c r="J61" i="44" s="1"/>
  <c r="K53" i="25"/>
  <c r="J51" i="25"/>
  <c r="K58" i="44" s="1"/>
  <c r="L58" i="44" s="1"/>
  <c r="I51" i="25"/>
  <c r="J58" i="44" s="1"/>
  <c r="J50" i="25"/>
  <c r="K57" i="44" s="1"/>
  <c r="L57" i="44" s="1"/>
  <c r="I50" i="25"/>
  <c r="J57" i="44" s="1"/>
  <c r="K49" i="25"/>
  <c r="J47" i="25"/>
  <c r="I47" i="25"/>
  <c r="J54" i="44" s="1"/>
  <c r="K31" i="25"/>
  <c r="K25" i="25"/>
  <c r="J39" i="25"/>
  <c r="I35" i="25"/>
  <c r="J42" i="44" s="1"/>
  <c r="J35" i="25"/>
  <c r="K42" i="44" s="1"/>
  <c r="L42" i="44" s="1"/>
  <c r="J19" i="25"/>
  <c r="Q19" i="27"/>
  <c r="O5" i="27"/>
  <c r="Q25" i="5"/>
  <c r="Q22" i="5"/>
  <c r="AR30" i="5"/>
  <c r="P30" i="5" s="1"/>
  <c r="K37" i="43" s="1"/>
  <c r="L37" i="43" s="1"/>
  <c r="O30" i="5"/>
  <c r="J37" i="43" s="1"/>
  <c r="AR28" i="5"/>
  <c r="P28" i="5" s="1"/>
  <c r="K35" i="43" s="1"/>
  <c r="L35" i="43" s="1"/>
  <c r="O28" i="5"/>
  <c r="J35" i="43" s="1"/>
  <c r="AR35" i="5"/>
  <c r="P35" i="5" s="1"/>
  <c r="K42" i="43" s="1"/>
  <c r="L42" i="43" s="1"/>
  <c r="O35" i="5"/>
  <c r="J42" i="43" s="1"/>
  <c r="AR36" i="5"/>
  <c r="P36" i="5" s="1"/>
  <c r="K43" i="43" s="1"/>
  <c r="L43" i="43" s="1"/>
  <c r="O36" i="5"/>
  <c r="J43" i="43" s="1"/>
  <c r="Q29" i="5"/>
  <c r="Q21" i="5"/>
  <c r="Q20" i="5"/>
  <c r="Q24" i="5"/>
  <c r="Q19" i="5"/>
  <c r="AR18" i="5"/>
  <c r="P18" i="5" s="1"/>
  <c r="K25" i="43" s="1"/>
  <c r="L25" i="43" s="1"/>
  <c r="O4" i="27"/>
  <c r="S13" i="45" s="1"/>
  <c r="AR12" i="5"/>
  <c r="P12" i="5" s="1"/>
  <c r="K19" i="43" s="1"/>
  <c r="AR13" i="5"/>
  <c r="P13" i="5" s="1"/>
  <c r="K20" i="43" s="1"/>
  <c r="L20" i="43" s="1"/>
  <c r="O13" i="5"/>
  <c r="J20" i="43" s="1"/>
  <c r="O17" i="5"/>
  <c r="J24" i="43" s="1"/>
  <c r="K22" i="25"/>
  <c r="K28" i="25"/>
  <c r="K44" i="25"/>
  <c r="J40" i="25"/>
  <c r="K47" i="44" s="1"/>
  <c r="L47" i="44" s="1"/>
  <c r="I40" i="25"/>
  <c r="J47" i="44" s="1"/>
  <c r="Q15" i="27"/>
  <c r="J34" i="25"/>
  <c r="I34" i="25"/>
  <c r="J41" i="44" s="1"/>
  <c r="I33" i="25"/>
  <c r="J40" i="44" s="1"/>
  <c r="J33" i="25"/>
  <c r="K40" i="44" s="1"/>
  <c r="L40" i="44" s="1"/>
  <c r="K46" i="25"/>
  <c r="K45" i="25"/>
  <c r="K36" i="25"/>
  <c r="Q17" i="5"/>
  <c r="K24" i="25"/>
  <c r="K21" i="25"/>
  <c r="K29" i="25"/>
  <c r="K27" i="25"/>
  <c r="I15" i="25"/>
  <c r="J22" i="44" s="1"/>
  <c r="I13" i="25"/>
  <c r="J20" i="44" s="1"/>
  <c r="Q48" i="27"/>
  <c r="Q42" i="27"/>
  <c r="Q37" i="27"/>
  <c r="I11" i="25"/>
  <c r="J18" i="44" s="1"/>
  <c r="K15" i="25"/>
  <c r="K13" i="25"/>
  <c r="K21" i="44"/>
  <c r="L21" i="44" s="1"/>
  <c r="I14" i="25"/>
  <c r="J21" i="44" s="1"/>
  <c r="K23" i="44"/>
  <c r="L23" i="44" s="1"/>
  <c r="I16" i="25"/>
  <c r="J23" i="44" s="1"/>
  <c r="K25" i="44"/>
  <c r="L25" i="44" s="1"/>
  <c r="I18" i="25"/>
  <c r="J25" i="44" s="1"/>
  <c r="Q23" i="5" l="1"/>
  <c r="S12" i="5"/>
  <c r="S13" i="5" s="1"/>
  <c r="S14" i="5" s="1"/>
  <c r="S15" i="5" s="1"/>
  <c r="S16" i="5" s="1"/>
  <c r="S17" i="5" s="1"/>
  <c r="S18" i="5" s="1"/>
  <c r="S19" i="5" s="1"/>
  <c r="S20" i="5" s="1"/>
  <c r="S21" i="5" s="1"/>
  <c r="S22" i="5" s="1"/>
  <c r="S23" i="5" s="1"/>
  <c r="S24" i="5" s="1"/>
  <c r="S25" i="5" s="1"/>
  <c r="S26" i="5" s="1"/>
  <c r="S27" i="5" s="1"/>
  <c r="S28" i="5" s="1"/>
  <c r="S29" i="5" s="1"/>
  <c r="S30" i="5" s="1"/>
  <c r="S31" i="5" s="1"/>
  <c r="S32" i="5" s="1"/>
  <c r="S33" i="5" s="1"/>
  <c r="S34" i="5" s="1"/>
  <c r="S35" i="5" s="1"/>
  <c r="S36" i="5" s="1"/>
  <c r="S37" i="5" s="1"/>
  <c r="S38" i="5" s="1"/>
  <c r="S39" i="5" s="1"/>
  <c r="S40" i="5" s="1"/>
  <c r="S41" i="5" s="1"/>
  <c r="S42" i="5" s="1"/>
  <c r="S43" i="5" s="1"/>
  <c r="S44" i="5" s="1"/>
  <c r="S45" i="5" s="1"/>
  <c r="S46" i="5" s="1"/>
  <c r="S47" i="5" s="1"/>
  <c r="S48" i="5" s="1"/>
  <c r="S49" i="5" s="1"/>
  <c r="S50" i="5" s="1"/>
  <c r="S51" i="5" s="1"/>
  <c r="S52" i="5" s="1"/>
  <c r="S53" i="5" s="1"/>
  <c r="S54" i="5" s="1"/>
  <c r="S55" i="5" s="1"/>
  <c r="S56" i="5" s="1"/>
  <c r="S57" i="5" s="1"/>
  <c r="S58" i="5" s="1"/>
  <c r="S59" i="5" s="1"/>
  <c r="S60" i="5" s="1"/>
  <c r="S61" i="5" s="1"/>
  <c r="S62" i="5" s="1"/>
  <c r="S63" i="5" s="1"/>
  <c r="S64" i="5" s="1"/>
  <c r="S65" i="5" s="1"/>
  <c r="S66" i="5" s="1"/>
  <c r="S67" i="5" s="1"/>
  <c r="S68" i="5" s="1"/>
  <c r="S69" i="5" s="1"/>
  <c r="S70" i="5" s="1"/>
  <c r="S71" i="5" s="1"/>
  <c r="S72" i="5" s="1"/>
  <c r="S73" i="5" s="1"/>
  <c r="S74" i="5" s="1"/>
  <c r="S75" i="5" s="1"/>
  <c r="S76" i="5" s="1"/>
  <c r="S77" i="5" s="1"/>
  <c r="S78" i="5" s="1"/>
  <c r="S79" i="5" s="1"/>
  <c r="S80" i="5" s="1"/>
  <c r="Q26" i="5"/>
  <c r="K33" i="43"/>
  <c r="L33" i="43" s="1"/>
  <c r="K52" i="25"/>
  <c r="K59" i="44"/>
  <c r="L59" i="44" s="1"/>
  <c r="K34" i="25"/>
  <c r="K41" i="44"/>
  <c r="L41" i="44" s="1"/>
  <c r="K17" i="25"/>
  <c r="K24" i="44"/>
  <c r="L24" i="44" s="1"/>
  <c r="M11" i="25"/>
  <c r="M12" i="25" s="1"/>
  <c r="M13" i="25" s="1"/>
  <c r="M14" i="25" s="1"/>
  <c r="M15" i="25" s="1"/>
  <c r="M16" i="25" s="1"/>
  <c r="M17" i="25" s="1"/>
  <c r="M18" i="25" s="1"/>
  <c r="M19" i="25" s="1"/>
  <c r="M20" i="25" s="1"/>
  <c r="M21" i="25" s="1"/>
  <c r="M22" i="25" s="1"/>
  <c r="M23" i="25" s="1"/>
  <c r="M24" i="25" s="1"/>
  <c r="M25" i="25" s="1"/>
  <c r="M26" i="25" s="1"/>
  <c r="M27" i="25" s="1"/>
  <c r="M28" i="25" s="1"/>
  <c r="M29" i="25" s="1"/>
  <c r="M30" i="25" s="1"/>
  <c r="M31" i="25" s="1"/>
  <c r="M32" i="25" s="1"/>
  <c r="M33" i="25" s="1"/>
  <c r="M34" i="25" s="1"/>
  <c r="M35" i="25" s="1"/>
  <c r="M36" i="25" s="1"/>
  <c r="M37" i="25" s="1"/>
  <c r="M38" i="25" s="1"/>
  <c r="M39" i="25" s="1"/>
  <c r="M40" i="25" s="1"/>
  <c r="M41" i="25" s="1"/>
  <c r="M42" i="25" s="1"/>
  <c r="M43" i="25" s="1"/>
  <c r="M44" i="25" s="1"/>
  <c r="M45" i="25" s="1"/>
  <c r="M46" i="25" s="1"/>
  <c r="M47" i="25" s="1"/>
  <c r="M48" i="25" s="1"/>
  <c r="M49" i="25" s="1"/>
  <c r="M50" i="25" s="1"/>
  <c r="M51" i="25" s="1"/>
  <c r="M52" i="25" s="1"/>
  <c r="M53" i="25" s="1"/>
  <c r="M54" i="25" s="1"/>
  <c r="M55" i="25" s="1"/>
  <c r="M56" i="25" s="1"/>
  <c r="M57" i="25" s="1"/>
  <c r="M58" i="25" s="1"/>
  <c r="M59" i="25" s="1"/>
  <c r="M60" i="25" s="1"/>
  <c r="M61" i="25" s="1"/>
  <c r="M62" i="25" s="1"/>
  <c r="M63" i="25" s="1"/>
  <c r="M64" i="25" s="1"/>
  <c r="M65" i="25" s="1"/>
  <c r="M66" i="25" s="1"/>
  <c r="M67" i="25" s="1"/>
  <c r="M68" i="25" s="1"/>
  <c r="M69" i="25" s="1"/>
  <c r="M70" i="25" s="1"/>
  <c r="M71" i="25" s="1"/>
  <c r="M72" i="25" s="1"/>
  <c r="M73" i="25" s="1"/>
  <c r="M74" i="25" s="1"/>
  <c r="M75" i="25" s="1"/>
  <c r="M76" i="25" s="1"/>
  <c r="M77" i="25" s="1"/>
  <c r="M78" i="25" s="1"/>
  <c r="M79" i="25" s="1"/>
  <c r="M80" i="25" s="1"/>
  <c r="K18" i="44"/>
  <c r="L18" i="44" s="1"/>
  <c r="K19" i="25"/>
  <c r="K26" i="44"/>
  <c r="L26" i="44" s="1"/>
  <c r="K39" i="25"/>
  <c r="K46" i="44"/>
  <c r="L46" i="44" s="1"/>
  <c r="K47" i="25"/>
  <c r="K54" i="44"/>
  <c r="L54" i="44" s="1"/>
  <c r="L19" i="43"/>
  <c r="H13" i="45"/>
  <c r="Q12" i="5"/>
  <c r="J11" i="35"/>
  <c r="R10" i="27"/>
  <c r="K54" i="25"/>
  <c r="K51" i="25"/>
  <c r="K50" i="25"/>
  <c r="K35" i="25"/>
  <c r="Q18" i="5"/>
  <c r="Q36" i="5"/>
  <c r="Q35" i="5"/>
  <c r="Q28" i="5"/>
  <c r="Q30" i="5"/>
  <c r="O4" i="5"/>
  <c r="S12" i="43" s="1"/>
  <c r="O5" i="5"/>
  <c r="H12" i="43" s="1"/>
  <c r="Q13" i="5"/>
  <c r="K40" i="25"/>
  <c r="K33" i="25"/>
  <c r="K18" i="25"/>
  <c r="K16" i="25"/>
  <c r="K14" i="25"/>
  <c r="K11" i="25"/>
  <c r="I5" i="25"/>
  <c r="H11" i="44" s="1"/>
  <c r="I4" i="25"/>
  <c r="S11" i="44" s="1"/>
  <c r="J10" i="35" l="1"/>
  <c r="R11" i="27"/>
  <c r="R12" i="27" s="1"/>
  <c r="R13" i="27" s="1"/>
  <c r="R14" i="27" s="1"/>
  <c r="R15" i="27" s="1"/>
  <c r="R16" i="27" s="1"/>
  <c r="R17" i="27" s="1"/>
  <c r="R18" i="27" s="1"/>
  <c r="R19" i="27" s="1"/>
  <c r="R20" i="27" s="1"/>
  <c r="R21" i="27" s="1"/>
  <c r="R22" i="27" s="1"/>
  <c r="R23" i="27" s="1"/>
  <c r="R24" i="27" s="1"/>
  <c r="R25" i="27" s="1"/>
  <c r="R26" i="27" s="1"/>
  <c r="R27" i="27" s="1"/>
  <c r="R28" i="27" s="1"/>
  <c r="R29" i="27" s="1"/>
  <c r="R30" i="27" s="1"/>
  <c r="R31" i="27" s="1"/>
  <c r="R32" i="27" s="1"/>
  <c r="R33" i="27" s="1"/>
  <c r="R34" i="27" s="1"/>
  <c r="R35" i="27" s="1"/>
  <c r="R36" i="27" s="1"/>
  <c r="R37" i="27" s="1"/>
  <c r="R38" i="27" s="1"/>
  <c r="R39" i="27" s="1"/>
  <c r="R40" i="27" s="1"/>
  <c r="R41" i="27" s="1"/>
  <c r="R42" i="27" s="1"/>
  <c r="R43" i="27" s="1"/>
  <c r="R44" i="27" s="1"/>
  <c r="R45" i="27" s="1"/>
  <c r="R46" i="27" s="1"/>
  <c r="R47" i="27" s="1"/>
  <c r="R48" i="27" s="1"/>
  <c r="R49" i="27" s="1"/>
  <c r="R50" i="27" s="1"/>
  <c r="R51" i="27" s="1"/>
  <c r="R52" i="27" s="1"/>
  <c r="R53" i="27" s="1"/>
  <c r="R54" i="27" s="1"/>
  <c r="R55" i="27" s="1"/>
  <c r="R56" i="27" s="1"/>
  <c r="R57" i="27" s="1"/>
  <c r="R58" i="27" s="1"/>
  <c r="R59" i="27" s="1"/>
  <c r="R60" i="27" s="1"/>
  <c r="R61" i="27" s="1"/>
  <c r="R62" i="27" s="1"/>
  <c r="R63" i="27" s="1"/>
  <c r="R64" i="27" s="1"/>
  <c r="R65" i="27" s="1"/>
  <c r="R66" i="27" s="1"/>
  <c r="R67" i="27" s="1"/>
  <c r="R68" i="27" s="1"/>
  <c r="R69" i="27" s="1"/>
  <c r="R70" i="27" s="1"/>
  <c r="R71" i="27" s="1"/>
  <c r="R72" i="27" s="1"/>
  <c r="R73" i="27" s="1"/>
  <c r="R74" i="27" s="1"/>
  <c r="R75" i="27" s="1"/>
  <c r="R76" i="27" s="1"/>
  <c r="R77" i="27" s="1"/>
  <c r="R78" i="27" s="1"/>
  <c r="R79" i="27" s="1"/>
  <c r="R80" i="27" s="1"/>
  <c r="R81" i="27" s="1"/>
  <c r="R82" i="27" s="1"/>
  <c r="E11" i="35"/>
  <c r="J9" i="35"/>
  <c r="R10" i="5"/>
  <c r="E9" i="35" s="1"/>
  <c r="L10" i="25"/>
  <c r="L11" i="25" l="1"/>
  <c r="L12" i="25" s="1"/>
  <c r="L13" i="25" s="1"/>
  <c r="L14" i="25" s="1"/>
  <c r="L15" i="25" s="1"/>
  <c r="L16" i="25" s="1"/>
  <c r="L17" i="25" s="1"/>
  <c r="L18" i="25" s="1"/>
  <c r="L19" i="25" s="1"/>
  <c r="L20" i="25" s="1"/>
  <c r="L21" i="25" s="1"/>
  <c r="L22" i="25" s="1"/>
  <c r="L23" i="25" s="1"/>
  <c r="L24" i="25" s="1"/>
  <c r="L25" i="25" s="1"/>
  <c r="L26" i="25" s="1"/>
  <c r="L27" i="25" s="1"/>
  <c r="L28" i="25" s="1"/>
  <c r="L29" i="25" s="1"/>
  <c r="L30" i="25" s="1"/>
  <c r="L31" i="25" s="1"/>
  <c r="L32" i="25" s="1"/>
  <c r="L33" i="25" s="1"/>
  <c r="L34" i="25" s="1"/>
  <c r="L35" i="25" s="1"/>
  <c r="L36" i="25" s="1"/>
  <c r="L37" i="25" s="1"/>
  <c r="L38" i="25" s="1"/>
  <c r="L39" i="25" s="1"/>
  <c r="L40" i="25" s="1"/>
  <c r="L41" i="25" s="1"/>
  <c r="L42" i="25" s="1"/>
  <c r="L43" i="25" s="1"/>
  <c r="L44" i="25" s="1"/>
  <c r="L45" i="25" s="1"/>
  <c r="L46" i="25" s="1"/>
  <c r="L47" i="25" s="1"/>
  <c r="L48" i="25" s="1"/>
  <c r="L49" i="25" s="1"/>
  <c r="L50" i="25" s="1"/>
  <c r="L51" i="25" s="1"/>
  <c r="L52" i="25" s="1"/>
  <c r="L53" i="25" s="1"/>
  <c r="L54" i="25" s="1"/>
  <c r="L55" i="25" s="1"/>
  <c r="L56" i="25" s="1"/>
  <c r="L57" i="25" s="1"/>
  <c r="L58" i="25" s="1"/>
  <c r="L59" i="25" s="1"/>
  <c r="L60" i="25" s="1"/>
  <c r="L61" i="25" s="1"/>
  <c r="L62" i="25" s="1"/>
  <c r="L63" i="25" s="1"/>
  <c r="L64" i="25" s="1"/>
  <c r="L65" i="25" s="1"/>
  <c r="L66" i="25" s="1"/>
  <c r="L67" i="25" s="1"/>
  <c r="L68" i="25" s="1"/>
  <c r="L69" i="25" s="1"/>
  <c r="L70" i="25" s="1"/>
  <c r="L71" i="25" s="1"/>
  <c r="L72" i="25" s="1"/>
  <c r="L73" i="25" s="1"/>
  <c r="L74" i="25" s="1"/>
  <c r="L75" i="25" s="1"/>
  <c r="L76" i="25" s="1"/>
  <c r="L77" i="25" s="1"/>
  <c r="L78" i="25" s="1"/>
  <c r="L79" i="25" s="1"/>
  <c r="L80" i="25" s="1"/>
  <c r="E10" i="35"/>
  <c r="E8" i="35" s="1"/>
  <c r="R11" i="5"/>
  <c r="R12" i="5" s="1"/>
  <c r="R13" i="5" s="1"/>
  <c r="R14" i="5" s="1"/>
  <c r="R15" i="5" s="1"/>
  <c r="R16" i="5" s="1"/>
  <c r="R17" i="5" s="1"/>
  <c r="R18" i="5" s="1"/>
  <c r="R19" i="5" s="1"/>
  <c r="R20" i="5" s="1"/>
  <c r="R21" i="5" s="1"/>
  <c r="R22" i="5" s="1"/>
  <c r="R23" i="5" s="1"/>
  <c r="R24" i="5" s="1"/>
  <c r="R25" i="5" s="1"/>
  <c r="R26" i="5" s="1"/>
  <c r="R27" i="5" s="1"/>
  <c r="R28" i="5" s="1"/>
  <c r="R29" i="5" s="1"/>
  <c r="R30" i="5" s="1"/>
  <c r="R31" i="5" s="1"/>
  <c r="R32" i="5" s="1"/>
  <c r="R33" i="5" s="1"/>
  <c r="R34" i="5" s="1"/>
  <c r="R35" i="5" s="1"/>
  <c r="R36" i="5" s="1"/>
  <c r="R37" i="5" s="1"/>
  <c r="R38" i="5" s="1"/>
  <c r="R39" i="5" s="1"/>
  <c r="R40" i="5" s="1"/>
  <c r="R41" i="5" s="1"/>
  <c r="R42" i="5" s="1"/>
  <c r="R43" i="5" s="1"/>
  <c r="R44" i="5" s="1"/>
  <c r="R45" i="5" s="1"/>
  <c r="R46" i="5" s="1"/>
  <c r="R47" i="5" s="1"/>
  <c r="R48" i="5" s="1"/>
  <c r="R49" i="5" s="1"/>
  <c r="R50" i="5" s="1"/>
  <c r="R51" i="5" s="1"/>
  <c r="R52" i="5" s="1"/>
  <c r="R53" i="5" s="1"/>
  <c r="R54" i="5" s="1"/>
  <c r="R55" i="5" s="1"/>
  <c r="R56" i="5" s="1"/>
  <c r="R57" i="5" s="1"/>
  <c r="R58" i="5" s="1"/>
  <c r="R59" i="5" s="1"/>
  <c r="R60" i="5" s="1"/>
  <c r="R61" i="5" s="1"/>
  <c r="R62" i="5" s="1"/>
  <c r="R63" i="5" s="1"/>
  <c r="R64" i="5" s="1"/>
  <c r="R65" i="5" s="1"/>
  <c r="R66" i="5" s="1"/>
  <c r="R67" i="5" s="1"/>
  <c r="R68" i="5" s="1"/>
  <c r="R69" i="5" s="1"/>
  <c r="R70" i="5" s="1"/>
  <c r="R71" i="5" s="1"/>
  <c r="R72" i="5" s="1"/>
  <c r="R73" i="5" s="1"/>
  <c r="R74" i="5" s="1"/>
  <c r="R75" i="5" s="1"/>
  <c r="R76" i="5" s="1"/>
  <c r="R77" i="5" s="1"/>
  <c r="R78" i="5" s="1"/>
  <c r="R79" i="5" s="1"/>
  <c r="R80" i="5" s="1"/>
  <c r="R81" i="5" s="1"/>
  <c r="R82" i="5" s="1"/>
</calcChain>
</file>

<file path=xl/sharedStrings.xml><?xml version="1.0" encoding="utf-8"?>
<sst xmlns="http://schemas.openxmlformats.org/spreadsheetml/2006/main" count="1671" uniqueCount="385">
  <si>
    <t>DEP</t>
  </si>
  <si>
    <t>COURSE</t>
  </si>
  <si>
    <t>DISTANCE</t>
  </si>
  <si>
    <t>LATITUDE</t>
  </si>
  <si>
    <t>MP</t>
  </si>
  <si>
    <t>DMP</t>
  </si>
  <si>
    <t>DLAT</t>
  </si>
  <si>
    <t>MLAT</t>
  </si>
  <si>
    <t>LONGITUDE</t>
  </si>
  <si>
    <t>DLONG</t>
  </si>
  <si>
    <t>CO</t>
  </si>
  <si>
    <t>VOYAGE:</t>
  </si>
  <si>
    <t>DAYS  AT</t>
  </si>
  <si>
    <t>RHUMB LINE</t>
  </si>
  <si>
    <t>GREAT CIRCLE</t>
  </si>
  <si>
    <t>W.P</t>
  </si>
  <si>
    <t>Q</t>
  </si>
  <si>
    <t xml:space="preserve"> Nm</t>
  </si>
  <si>
    <t>No.</t>
  </si>
  <si>
    <t>From</t>
  </si>
  <si>
    <t>To</t>
  </si>
  <si>
    <t>Steaming Time</t>
  </si>
  <si>
    <t>Total RL Distance</t>
  </si>
  <si>
    <t>°</t>
  </si>
  <si>
    <t>'</t>
  </si>
  <si>
    <t>Waypoint</t>
  </si>
  <si>
    <t>Reference</t>
  </si>
  <si>
    <t>TO GO</t>
  </si>
  <si>
    <t>N</t>
  </si>
  <si>
    <t>DEPT. DRAUGHT:</t>
  </si>
  <si>
    <t>FWD</t>
  </si>
  <si>
    <t>Planned Speed (kts)</t>
  </si>
  <si>
    <t>Leg Dist.</t>
  </si>
  <si>
    <t>Min. charted depth (m)</t>
  </si>
  <si>
    <t>Pos'n Fix Freq. (min)</t>
  </si>
  <si>
    <t>AMIDSHIPS</t>
  </si>
  <si>
    <t>AFT</t>
  </si>
  <si>
    <t>AIR DRAUGHT:</t>
  </si>
  <si>
    <t>SAFETY DEPTH:</t>
  </si>
  <si>
    <t>REQUIRED BRIDGE MANNING FOR THIS SECTION</t>
  </si>
  <si>
    <t>PLANNED SPEED</t>
  </si>
  <si>
    <t>ESTIMATED STEAMING TIME</t>
  </si>
  <si>
    <t>INSERT details below, adding lines as necessary</t>
  </si>
  <si>
    <t>DRAUGHT:</t>
  </si>
  <si>
    <t>UKC REQUIRED</t>
  </si>
  <si>
    <t>TIME ZONE FOR DEPARTURE</t>
  </si>
  <si>
    <t>TIME ZONE FOR ARRIVAL</t>
  </si>
  <si>
    <t>ARR. DRAUGHT:</t>
  </si>
  <si>
    <t>Berth to Pilot</t>
  </si>
  <si>
    <t>Pilot to Pilot</t>
  </si>
  <si>
    <t>Pilot to Berth</t>
  </si>
  <si>
    <t>Voy. No.</t>
  </si>
  <si>
    <t>From:</t>
  </si>
  <si>
    <t>To:</t>
  </si>
  <si>
    <t>N/A</t>
  </si>
  <si>
    <t>LOOK AHEAD TIME</t>
  </si>
  <si>
    <t>Current Set  &amp; Rate(kts)</t>
  </si>
  <si>
    <t>VAR</t>
  </si>
  <si>
    <t>DRAFT</t>
  </si>
  <si>
    <t>E</t>
  </si>
  <si>
    <t>VESSEL NAME:</t>
  </si>
  <si>
    <t>VOYAGE FROM:</t>
  </si>
  <si>
    <t>VOYAGE TO:</t>
  </si>
  <si>
    <t>PASSAGE PLAN SUMMARY</t>
  </si>
  <si>
    <t>DISTANCE BERTH TO BERTH</t>
  </si>
  <si>
    <t>Distance:  Berth to Pilot Stn</t>
  </si>
  <si>
    <t>Approx. time:</t>
  </si>
  <si>
    <t>Distance:  Pilot to Pilot</t>
  </si>
  <si>
    <t>Distance:  Pilot to Berth</t>
  </si>
  <si>
    <t>PASSAGE PLAN PREPARED BY:</t>
  </si>
  <si>
    <t>I. SOLONKIN</t>
  </si>
  <si>
    <t>PASSAGE PLAN SIGHTED BY:</t>
  </si>
  <si>
    <t>OOW 2</t>
  </si>
  <si>
    <t>Before sailing the Master MUST:</t>
  </si>
  <si>
    <t xml:space="preserve">                   •      ensure that an SFOPS 11 – Passage Plan has been prepared and reviewed.</t>
  </si>
  <si>
    <t xml:space="preserve">                   •      ensure that the voyage plan data and safety margin entries have been made to any electronic navigation </t>
  </si>
  <si>
    <t xml:space="preserve">                           and/or integrated bridge system equipment.</t>
  </si>
  <si>
    <t xml:space="preserve">                   •      advise department heads as soon as possible regarding the voyage to enable them to make the </t>
  </si>
  <si>
    <t xml:space="preserve">                           necessary preparations and secure their departments for sea.</t>
  </si>
  <si>
    <t xml:space="preserve">Passage planning is an essential part of competent Bridge Management and ensures that the ship can be navigated safely between ports from berth to berth.  </t>
  </si>
  <si>
    <t>When preparing a Passage Plan, reference material should include relevant Company notices, Navigation Procedures Manual, Statutory Flag State regulations and publications such as the ICS Bridge Procedures Guide.</t>
  </si>
  <si>
    <t xml:space="preserve">                    “The position of the ship must be fixed at frequent intervals to ensure that the planned track is being </t>
  </si>
  <si>
    <t xml:space="preserve">                    maintained. Intervals between position fixes will depend on the distance off the nearest hazard; the closer to </t>
  </si>
  <si>
    <t xml:space="preserve">                    hazards the more frequent the position fixes. Any single position fixing method must be cross checked by a </t>
  </si>
  <si>
    <t xml:space="preserve">                    second fixing source when available. Frequency of position fixing should be such that the vessel cannot run </t>
  </si>
  <si>
    <t xml:space="preserve">                    into danger during the interval between fixes.”</t>
  </si>
  <si>
    <t xml:space="preserve">1.                  The vessel’s Navigator MUST ensure that ALL charts and publications onboard the vessel are corrected </t>
  </si>
  <si>
    <t xml:space="preserve">                      and up-to-date, regardless of the vessel’s current trading area and the area for this Passage Plan.</t>
  </si>
  <si>
    <t xml:space="preserve">2.                  The vessel’s Navigator should ensure that the vessel has been supplied with sufficient and adequate paper </t>
  </si>
  <si>
    <t xml:space="preserve">                      charts and publications for the intended voyage.  Where there are deficiencies, he must inform the Master </t>
  </si>
  <si>
    <t xml:space="preserve">                      immediately and the vessel’s Navigator must order the necessary paper charts and publications for </t>
  </si>
  <si>
    <t xml:space="preserve">                      delivery to the vessel PRIOR TO DEPARTURE.  Where this is not possible, every effort must be made to </t>
  </si>
  <si>
    <t xml:space="preserve">                      obtain the required data AS SOON AS POSSIBLE.</t>
  </si>
  <si>
    <t xml:space="preserve">3.                   The vessel’s Navigator must ensure that the LARGEST scale charts are used on every occasion (both in </t>
  </si>
  <si>
    <t xml:space="preserve">                      paper and in electronic formats).</t>
  </si>
  <si>
    <t>4.                   The vessel’s Navigator is responsible for preparing the passage plan including sections 4,5 and 6 below.</t>
  </si>
  <si>
    <t xml:space="preserve">5.                   Sections 4,5 and 6 must contain at least the information specified in the Mandatory Check List (see section </t>
  </si>
  <si>
    <t xml:space="preserve">                      3a below).</t>
  </si>
  <si>
    <t xml:space="preserve">6.                   Course lines and additional navigational information  -  e.g., parallel index lines, ‘No Go Areas’ etc. </t>
  </si>
  <si>
    <t xml:space="preserve">                       -  should be clearly marked on up-to-date, corrected charts.  </t>
  </si>
  <si>
    <t xml:space="preserve">                                              a. Course lines shall be indicated with the True Course notated in XXX° (T) format.</t>
  </si>
  <si>
    <t xml:space="preserve">                                              b. For ocean passages, course lines should indicate if the intended track is a Great Circle [GC] </t>
  </si>
  <si>
    <t>7.                   All courses before the last voyage should be erased.</t>
  </si>
  <si>
    <t>8.                   Course lines must NOT be marked in ink.References to Charts and Publications should include electronic</t>
  </si>
  <si>
    <t xml:space="preserve">                      or digital versions,where applicable.</t>
  </si>
  <si>
    <t>9.                   Additional Checks should be included where appropriate (see Sections3b and 3c).</t>
  </si>
  <si>
    <t xml:space="preserve">10.                 The vessel’s Navigatoror OOW is responsible for ensuring that Pre-Departure, Watch Handover [SFOPS 40] </t>
  </si>
  <si>
    <t xml:space="preserve">                       and Pre-Arrival Checklists have been prepared and are completed in full, including the correct names, </t>
  </si>
  <si>
    <t xml:space="preserve">                       dates, draughts etc.</t>
  </si>
  <si>
    <t xml:space="preserve">11.                  The vessel’s Navigator is responsible for presenting the completed plan to the Master for review and </t>
  </si>
  <si>
    <t xml:space="preserve">                        approval.  </t>
  </si>
  <si>
    <r>
      <rPr>
        <b/>
        <sz val="10"/>
        <color theme="1"/>
        <rFont val="Calibri"/>
        <family val="2"/>
        <scheme val="minor"/>
      </rPr>
      <t>For vessels fitted with ECS / ECDIS,</t>
    </r>
    <r>
      <rPr>
        <sz val="10"/>
        <color theme="1"/>
        <rFont val="Calibri"/>
        <family val="2"/>
        <scheme val="minor"/>
      </rPr>
      <t xml:space="preserve"> the following must also be taken into account when preparing the Passage Plan.</t>
    </r>
  </si>
  <si>
    <t xml:space="preserve">1.                     All vessels must carry an outfit of up-to-date electronic charts that provides adequate coverage of the </t>
  </si>
  <si>
    <t xml:space="preserve">                        intended area(s) of operation at an appropriate scale.  Official chart data, derived from Government-</t>
  </si>
  <si>
    <t xml:space="preserve">                        authorised Hydrographic Offices, must be used for safe navigation.  </t>
  </si>
  <si>
    <t xml:space="preserve">2.                     Official chart data will mainly comprise ENCs but may include RNCs, supported by official paper charts, </t>
  </si>
  <si>
    <t xml:space="preserve">                         where vector data is not available.  </t>
  </si>
  <si>
    <t xml:space="preserve">3.                     If RNCs are included in the vessel’s chart outfit, the Master must ensure that the supporting portfolio of </t>
  </si>
  <si>
    <t xml:space="preserve">                         paper charts is appropriate, up-to-date and adequate for the area(s) covered by RNCs.</t>
  </si>
  <si>
    <t xml:space="preserve">4.                     ECDIS systems have a hierarchy of chart usage and this is usually an automatic function within the  </t>
  </si>
  <si>
    <t xml:space="preserve">                         system. </t>
  </si>
  <si>
    <t xml:space="preserve">                         That hierarchy is:</t>
  </si>
  <si>
    <t xml:space="preserve">                                      •           ENC
                                      •           RNC (with up-to-date, corrected paper chart backup available)
                                      •           Official paper charts.
</t>
  </si>
  <si>
    <t xml:space="preserve">5.                      The vessel’s Navigator should ensure that the vessel has been supplied with sufficient and adequate </t>
  </si>
  <si>
    <t xml:space="preserve">                         chart permits for the intended voyage.  Where there are deficiencies, he must inform the Master</t>
  </si>
  <si>
    <t xml:space="preserve">                         immediately and the vessel’s Navigator must order the necessary chart permits, for transmission / </t>
  </si>
  <si>
    <t xml:space="preserve">                         delivery to the vessel</t>
  </si>
  <si>
    <t xml:space="preserve">                         PRIOR TO DEPARTURE.  Where this is not possible, every effort must be made to obtain the required data </t>
  </si>
  <si>
    <t xml:space="preserve">                         AS SOON AS POSSIBLE.</t>
  </si>
  <si>
    <t xml:space="preserve">6.                      When using Raster electronic charts (RNCs), the chart selected should be the same as the paper chart in </t>
  </si>
  <si>
    <t xml:space="preserve">                          use and an appropriate scale used. </t>
  </si>
  <si>
    <t xml:space="preserve">7.                      The Master must satisfy himself that the proposed Safety Zone settings are appropriate for all stages of </t>
  </si>
  <si>
    <t xml:space="preserve">                          the intended voyage and that they have been entered into the ECS / ECDIS accordingly.</t>
  </si>
  <si>
    <t xml:space="preserve">8.                      The Master should personally verify that the waypoints entered into the ECS / ECDIS correspond with </t>
  </si>
  <si>
    <t xml:space="preserve">                          those plotted on the appropriate paper charts.</t>
  </si>
  <si>
    <t>Amendments to the Passage Plan</t>
  </si>
  <si>
    <t xml:space="preserve">Any changes to the approved passage plan must be appended to the original plan and signed by the Master and watchkeepingofficers. If the plan is reissued then the superseded copy is to be retained for future reference or investigation purposes. The new plan must be approved by the Master and signed by all watchkeeping officers. </t>
  </si>
  <si>
    <t xml:space="preserve">investigation purposes. The new plan must be approved by the Master and signed by all watchkeeping officers. </t>
  </si>
  <si>
    <t>SECTION 2: CHARTS AND PUBLICATIONS</t>
  </si>
  <si>
    <t>ALL charts and publications to be used in association with this Passage Plan should be recorded below.</t>
  </si>
  <si>
    <t>British Admiralty [BA]  and other Paper charts  -  indicate appropriate Hydrographic Office</t>
  </si>
  <si>
    <t>BERTH TO PILOT STN</t>
  </si>
  <si>
    <t>PILOT TO PILOT</t>
  </si>
  <si>
    <t>PILOT TO BERTH</t>
  </si>
  <si>
    <t>Paper charts corrected to Admiralty Notices to Mariners  -  week no</t>
  </si>
  <si>
    <t>Electronic charts corrected to Admiralty Notices to Mariners  -  week no</t>
  </si>
  <si>
    <t>The vessel is supplied with sufficient and adequate charts and ENC data for the intended voyage</t>
  </si>
  <si>
    <t>If ‘No’, the following ENC cells and /or paper charts are required</t>
  </si>
  <si>
    <t>ENC cells</t>
  </si>
  <si>
    <t>Paper charts</t>
  </si>
  <si>
    <t>Sailing Directions</t>
  </si>
  <si>
    <t>Navigation Warnings for the vessel’s intended Area[s] of Operation</t>
  </si>
  <si>
    <t>Admiralty List of Radio Signals</t>
  </si>
  <si>
    <t>Admiralty List of Lights</t>
  </si>
  <si>
    <t>Admiralty Tide Tables &amp; Tidal Stream Atlas</t>
  </si>
  <si>
    <t>Guide to Port Entry</t>
  </si>
  <si>
    <t>Local Publications</t>
  </si>
  <si>
    <t>Additional / Reference Publications</t>
  </si>
  <si>
    <t>Where the vessel is supplied with Admiralty Digital Publications [ADP]</t>
  </si>
  <si>
    <t>ADP corrected to Admiralty Notices to Mariners  -  week no</t>
  </si>
  <si>
    <t>SECTION 3a: MANDATORY INFORMATION</t>
  </si>
  <si>
    <t>CONTENTS</t>
  </si>
  <si>
    <t>Section 4</t>
  </si>
  <si>
    <t>Section 5</t>
  </si>
  <si>
    <t>Section 6</t>
  </si>
  <si>
    <t>Waypoint numbers</t>
  </si>
  <si>
    <t>!</t>
  </si>
  <si>
    <t xml:space="preserve">Waypoint position  -  Lat / Long or by Range and Bearing </t>
  </si>
  <si>
    <r>
      <t xml:space="preserve">TRUE Course [e.g. </t>
    </r>
    <r>
      <rPr>
        <i/>
        <sz val="10"/>
        <color theme="1"/>
        <rFont val="Calibri"/>
        <family val="2"/>
        <scheme val="minor"/>
      </rPr>
      <t>000° (T)</t>
    </r>
    <r>
      <rPr>
        <sz val="10"/>
        <color theme="1"/>
        <rFont val="Calibri"/>
        <family val="2"/>
        <scheme val="minor"/>
      </rPr>
      <t>]</t>
    </r>
  </si>
  <si>
    <t>Voyage leg speed</t>
  </si>
  <si>
    <t>Voyage leg Distance and time to go [TTG] to next waypoint and total Distance and time to go [DTG]</t>
  </si>
  <si>
    <t>Methods for primary and secondary fixing of the vessel’s position</t>
  </si>
  <si>
    <t>NAVTEX / VHF Channels to monitor</t>
  </si>
  <si>
    <t>VTS or other reporting points</t>
  </si>
  <si>
    <t>Arrival / Departure Draughts  -  fore, aft &amp; amidships</t>
  </si>
  <si>
    <t>Company UKC policy forms SFOPS 62 &amp; SFOPS 63</t>
  </si>
  <si>
    <t>Indication of the Bridge manning levels required [M004  -  §2.1.1 or M101 - §2.2.1.1  -  “Composition of Bridge Watches”]</t>
  </si>
  <si>
    <t>Time Zone</t>
  </si>
  <si>
    <t>SECTION 3b: ADDITIONAL INFORMATION  -  GENERAL</t>
  </si>
  <si>
    <t>ITEM</t>
  </si>
  <si>
    <r>
      <t xml:space="preserve">REMARKS:  </t>
    </r>
    <r>
      <rPr>
        <sz val="10"/>
        <color theme="1"/>
        <rFont val="Calibri"/>
        <family val="2"/>
        <scheme val="minor"/>
      </rPr>
      <t>Additional information for execution and monitoring of the intended passage.</t>
    </r>
  </si>
  <si>
    <t>Checked</t>
  </si>
  <si>
    <t>Parallel Indexes  -  NOT to be taken from floating objects</t>
  </si>
  <si>
    <t>Chart changes</t>
  </si>
  <si>
    <t>Methods and frequency of position fixing</t>
  </si>
  <si>
    <t>Prominent navigation and radar marks</t>
  </si>
  <si>
    <t>No-Go Areas (Avoid excessive marking)</t>
  </si>
  <si>
    <t>Landfall targets and Lights</t>
  </si>
  <si>
    <t>Clearing lines and bearings</t>
  </si>
  <si>
    <t>Transits,heading marks and leading lines</t>
  </si>
  <si>
    <t>Significant tides or current</t>
  </si>
  <si>
    <t>Safe speed and necessary speed alterations</t>
  </si>
  <si>
    <t>Minimum Under Keel Clearance [UKC]</t>
  </si>
  <si>
    <t>Air draught</t>
  </si>
  <si>
    <t>Overhead clearance</t>
  </si>
  <si>
    <t>Positions where the echo sounder should be activated</t>
  </si>
  <si>
    <t>Crossing and high density traffic areas</t>
  </si>
  <si>
    <t>Safe distance off</t>
  </si>
  <si>
    <t>Anchor clearance</t>
  </si>
  <si>
    <t>Contingency Plans</t>
  </si>
  <si>
    <t>Abort positions</t>
  </si>
  <si>
    <t>Wheel Over Positions [WOPs]</t>
  </si>
  <si>
    <t>IMO and other mandatory routeing schemes checked and followed where required</t>
  </si>
  <si>
    <t>Mandatory tanker routeing schemes followed [where applicable]</t>
  </si>
  <si>
    <t>VTS and Reporting points</t>
  </si>
  <si>
    <t>Areas of Insurance Reporting Requirements for AWRP or IWL Breach.</t>
  </si>
  <si>
    <t>SECTION 3c: ADDITIONAL INFORMATION  -  PASSAGE PLAN SPECIFIC</t>
  </si>
  <si>
    <t>REMARKS:  Additional information for execution and monitoring of the intended passage.</t>
  </si>
  <si>
    <t>Master's instructions</t>
  </si>
  <si>
    <t>Bridge Manning Levels (Marked on charts)</t>
  </si>
  <si>
    <t>Hazards</t>
  </si>
  <si>
    <t>Weather / Climate, Tidal conditions</t>
  </si>
  <si>
    <t>Local Nav / Security warnings</t>
  </si>
  <si>
    <t>Crew calling points for Anti-Piracy watches / mooring stations</t>
  </si>
  <si>
    <t xml:space="preserve">Security / Anti-Piracy factors </t>
  </si>
  <si>
    <t>Clock Adjustment points</t>
  </si>
  <si>
    <t>Alternate Anchor and Pilot Boarding Areas</t>
  </si>
  <si>
    <t>Port information</t>
  </si>
  <si>
    <t>Area Reporting Systems (e.g. AMVER)</t>
  </si>
  <si>
    <t>Ballast Water exchange  -  limits marked on appropriate charts [where applicable]</t>
  </si>
  <si>
    <t>Bunker Change over range (e.g. SECA)  -  limits marked on appropriate charts [where applicable]</t>
  </si>
  <si>
    <t>STEAMING TIME @</t>
  </si>
  <si>
    <r>
      <t>ETD:</t>
    </r>
    <r>
      <rPr>
        <i/>
        <sz val="10"/>
        <color theme="1"/>
        <rFont val="Times New Roman"/>
        <family val="1"/>
      </rPr>
      <t xml:space="preserve">indicate Time Zone [where applicable] </t>
    </r>
  </si>
  <si>
    <r>
      <t>ETA:</t>
    </r>
    <r>
      <rPr>
        <i/>
        <sz val="10"/>
        <color theme="1"/>
        <rFont val="Times New Roman"/>
        <family val="1"/>
      </rPr>
      <t xml:space="preserve">indicate Time Zone [where applicable] </t>
    </r>
  </si>
  <si>
    <t>SFOPS 11 – PASSAGE PLAN                               Page 1 of 11                               (Ver. 5Aug13 )</t>
  </si>
  <si>
    <r>
      <t xml:space="preserve">OOW 3 </t>
    </r>
    <r>
      <rPr>
        <i/>
        <sz val="10"/>
        <color theme="1"/>
        <rFont val="Times New Roman"/>
        <family val="1"/>
      </rPr>
      <t>[where applicable]</t>
    </r>
  </si>
  <si>
    <r>
      <t xml:space="preserve">MASTER’S DECLARATION </t>
    </r>
    <r>
      <rPr>
        <sz val="11"/>
        <rFont val="Times New Roman"/>
        <family val="1"/>
      </rPr>
      <t xml:space="preserve">
</t>
    </r>
    <r>
      <rPr>
        <sz val="10"/>
        <color theme="1"/>
        <rFont val="Times New Roman"/>
        <family val="1"/>
      </rPr>
      <t>This is to confirm that I have reviewed the Passage Planand I am satisfied that it has been prepared using appropriate charts and publications for the areas concerned. I am further satisfied that the electronic systems have been programmed with relevant safety configurations for the areas concerned.
The Passage Plan includes evidence of compliance with the Company’s Under-Keel Clearance [UKC] Policy. 
All intended Watchkeeping Officers have signed the Company and Master's Standing Orders.</t>
    </r>
    <r>
      <rPr>
        <sz val="11"/>
        <rFont val="Times New Roman"/>
        <family val="1"/>
      </rPr>
      <t xml:space="preserve">
</t>
    </r>
  </si>
  <si>
    <r>
      <t xml:space="preserve">SFOPS 11 – PASSAGE PLAN                               </t>
    </r>
    <r>
      <rPr>
        <sz val="12"/>
        <color theme="1"/>
        <rFont val="Times New Roman"/>
        <family val="1"/>
      </rPr>
      <t>Page 4 of 11                                      (Ver.5 Aug ‘13)</t>
    </r>
  </si>
  <si>
    <r>
      <t xml:space="preserve">Verified by the Master  </t>
    </r>
    <r>
      <rPr>
        <i/>
        <sz val="11"/>
        <color rgb="FF000000"/>
        <rFont val="Times New Roman"/>
        <family val="1"/>
      </rPr>
      <t>(initials req’d in box to right)</t>
    </r>
  </si>
  <si>
    <t>CHIEF OFFICER</t>
  </si>
  <si>
    <t>MASTER [NAME]:</t>
  </si>
  <si>
    <t>DATE:</t>
  </si>
  <si>
    <t>SIGNATURE:</t>
  </si>
  <si>
    <t>NAME:</t>
  </si>
  <si>
    <t>RANK:</t>
  </si>
  <si>
    <t>NAVIGATOR [NAME]:</t>
  </si>
  <si>
    <t>TOTAL</t>
  </si>
  <si>
    <t>30-60</t>
  </si>
  <si>
    <t>15-30</t>
  </si>
  <si>
    <t>3-60</t>
  </si>
  <si>
    <t>UKC REQUIRED  [10 – 15% of max. draught]</t>
  </si>
  <si>
    <t>MIN. CLEARANCE [where applicable]</t>
  </si>
  <si>
    <t>SAFETY CONTOUR:</t>
  </si>
  <si>
    <t>PRE-DEPARTURE CHECKLIST AND MASTER /PILOT EXCHANGE [SFOPS 29] COMPLETED AND AVAILABLE</t>
  </si>
  <si>
    <t>DIST:  ANCHORAGE TO PILOT STN</t>
  </si>
  <si>
    <t>PLANNED SPEED:</t>
  </si>
  <si>
    <t>Way Point Name/No.</t>
  </si>
  <si>
    <t>Position</t>
  </si>
  <si>
    <t>Cours (Deg.)</t>
  </si>
  <si>
    <t>Time</t>
  </si>
  <si>
    <t>Courrent Set &amp; Rate</t>
  </si>
  <si>
    <t>Min. charted depth</t>
  </si>
  <si>
    <t>Pos'n Fix Freq.</t>
  </si>
  <si>
    <t>Pos'n Fix Method</t>
  </si>
  <si>
    <t>Remarks,Parallel Index Information and other relevant information</t>
  </si>
  <si>
    <t>-</t>
  </si>
  <si>
    <t>V/R/G</t>
  </si>
  <si>
    <t>WAITING ANCHORAGE IN FRONT OF FUJAIRAH</t>
  </si>
  <si>
    <t>BTL-3,MASTER CONN. 4 STEERING P.ON, M/E @ STBY</t>
  </si>
  <si>
    <t>BTL-2+EXT LOOK OUT,  2 ST.PUMPS ON, M/E@SEA.</t>
  </si>
  <si>
    <t>NO.OF TIME ZONE CHANGES</t>
  </si>
  <si>
    <t>DIST:  PILOT STN TO PILOT STN</t>
  </si>
  <si>
    <t>PASSAGE PLAN SUMMARY  -  PILOT STN TO PILOT STN</t>
  </si>
  <si>
    <t>SECTION 5: PASSAGE PLAN DETAILS  -  PILOT STATION TO PILOT STATION:</t>
  </si>
  <si>
    <t>SECTION 6: PASSAGE PLAN DETAILS  -  PILOT STATION TO BERTH :</t>
  </si>
  <si>
    <t>PRE-ARRIVAL CHECKLIST AND MASTER /PILOT EXCHANGE [SFOPS 29] COMPLETED AND AVAILABLE</t>
  </si>
  <si>
    <t>PASSAGE PLAN SUMMARY  -  BERTH TO PILOT STN</t>
  </si>
  <si>
    <t>DIST:  PILOT STN TO BERTH</t>
  </si>
  <si>
    <t xml:space="preserve">watchkeeping officers. If the plan is reissued then the superseded copy is to be retained for future reference or </t>
  </si>
  <si>
    <t>Insurance Reporting Requirements</t>
  </si>
  <si>
    <t xml:space="preserve">As part of the Passage Planning appraisal, the vessel must check whether it will enter an area as per the JWC Hull War, Piracy, Terrorism and Related Perils Listed Areas.  Confirmation is required from owners that the vessel can enter the area and, if the vessel will enter an area, the insurance company has been informed with any Additional War Risk Premium (AWRP) in place where applicable.
Additionally, additional insurance cover may also be required for the vessel if a breach of the Institute Warranty Limits (IWL) will occur if trading in certain areas where ice is possible during excluded/conditional trading periods.  Again, as part of the Passage Plan appraisal, this should be verified and reporting requirements to insurers complied with.
</t>
  </si>
  <si>
    <t xml:space="preserve">SECTION 1: INSTRUCTIONS
These instructions apply to vessels where either Paper Charts or ECDIS is the Primary Means of Navigation (PMN).
</t>
  </si>
  <si>
    <r>
      <t xml:space="preserve">                   •      ensure that the corrected charts </t>
    </r>
    <r>
      <rPr>
        <b/>
        <sz val="10"/>
        <color theme="1"/>
        <rFont val="Calibri"/>
        <family val="2"/>
        <scheme val="minor"/>
      </rPr>
      <t xml:space="preserve">(electronic &amp; paper) </t>
    </r>
    <r>
      <rPr>
        <sz val="10"/>
        <color theme="1"/>
        <rFont val="Calibri"/>
        <family val="2"/>
        <scheme val="minor"/>
      </rPr>
      <t xml:space="preserve">and navigational publications required for the </t>
    </r>
  </si>
  <si>
    <t xml:space="preserve">                            voyage are on board.</t>
  </si>
  <si>
    <t>Navigation Warnings for the vessel’s intended Area[s] of Operation MUST be readily available and attached to the relevant charts or inputted to the ECS as necessary (or can be readily and easily referenced by the OOW).  The vessel’s Navigator must also keep an up-to-date record of ALL current and expired Navigation Warnings for other areas that can be inspected at any time.</t>
  </si>
  <si>
    <t>When preparing the Passage Plan, the vessel’s Navigator must take into account the following requirements from the Company’s SMS with respect to position fixing frequency when paper charts are PMN:</t>
  </si>
  <si>
    <t>The vessel’s Navigator, in consultation with the Master, should use his best judgement to determine these position fixing frequencies, dependent upon the vessel’s expected position, and he should annotate this in the appropriate column of Sections 4, 5 and 6. Where ECDIS is the PMN, position logging is automatic, but the same applies in relation to cross checking of the single position source (GNSS) with secondary means when available.</t>
  </si>
  <si>
    <t>For vessels carrying Paper Charts, whether as PMN, ECDIS back-up or, with vessels fitted with Full ECDIS, to cover when operating in RCDS mode, the following must be taken into account:</t>
  </si>
  <si>
    <t xml:space="preserve">                                                   or Rhumb Line [RL].</t>
  </si>
  <si>
    <t>On Paper charts “No-go areas” should be highlighted, but should be reserved for those areas where the attention of the navigator needs to be drawn to a danger such as shallow water or a wreck close to the course line.  Extensive use of no-go areas should be discouraged. The area between the 0 metre and Safety Contour can be lightly hatched on ECDIS to also identify No-Go Areas.</t>
  </si>
  <si>
    <t>No-go areas should not be permanently marked on paper charts as they vary with change of draught and tide.</t>
  </si>
  <si>
    <t>Temporary and Preliminary corrections [“Ts &amp; Ps”] applied to charts in use and inputted to ECS (if applicable)</t>
  </si>
  <si>
    <t>Voyage Past Track switched on (ECS)</t>
  </si>
  <si>
    <t>G/C/DR</t>
  </si>
  <si>
    <t>SECTION 4: PASSAGE PLAN DETAILS  -  BERTH TO PILOT STATION:</t>
  </si>
  <si>
    <t>PASSAGE PLAN SUMMARY  -  PILOT STATION TO RERTH</t>
  </si>
  <si>
    <r>
      <t xml:space="preserve">SFOPS 11 – PASSAGE PLAN                 </t>
    </r>
    <r>
      <rPr>
        <sz val="12"/>
        <color theme="1"/>
        <rFont val="Calibri"/>
        <family val="2"/>
        <scheme val="minor"/>
      </rPr>
      <t>Page 2 of 11                                                      (Ver.5 Aug ‘13)</t>
    </r>
  </si>
  <si>
    <r>
      <t xml:space="preserve">SFOPS 11 – PASSAGE PLAN                            </t>
    </r>
    <r>
      <rPr>
        <sz val="12"/>
        <color theme="1"/>
        <rFont val="Calibri"/>
        <family val="2"/>
        <scheme val="minor"/>
      </rPr>
      <t>Page 3 of 11                                             (Ver.5 Aug ‘13)</t>
    </r>
  </si>
  <si>
    <r>
      <t xml:space="preserve">SFOPS 11 – PASSAGE PLAN                </t>
    </r>
    <r>
      <rPr>
        <sz val="12"/>
        <color theme="1"/>
        <rFont val="Calibri"/>
        <family val="2"/>
        <scheme val="minor"/>
      </rPr>
      <t>Page 5 of 11                                                          (Ver.5 Aug ‘13)</t>
    </r>
  </si>
  <si>
    <r>
      <t xml:space="preserve">SFOPS 11 – PASSAGE PLAN                                                            </t>
    </r>
    <r>
      <rPr>
        <sz val="12"/>
        <color theme="1"/>
        <rFont val="Calibri"/>
        <family val="2"/>
        <scheme val="minor"/>
      </rPr>
      <t>Page 6 of 11                                                                                        (Ver.5 Aug ‘13)</t>
    </r>
  </si>
  <si>
    <r>
      <t xml:space="preserve">SFOPS 11 – PASSAGE PLAN                                                 </t>
    </r>
    <r>
      <rPr>
        <sz val="12"/>
        <color theme="1"/>
        <rFont val="Calibri"/>
        <family val="2"/>
        <scheme val="minor"/>
      </rPr>
      <t>Page 7 of 11                                                                                                (Ver.5 Aug ‘13)</t>
    </r>
  </si>
  <si>
    <r>
      <t xml:space="preserve">SFOPS 11 – PASSAGE PLAN                                                      </t>
    </r>
    <r>
      <rPr>
        <sz val="12"/>
        <color theme="1"/>
        <rFont val="Calibri"/>
        <family val="2"/>
        <scheme val="minor"/>
      </rPr>
      <t>Page 8 of 11                                                                                             (Ver.5 Aug ‘13)</t>
    </r>
  </si>
  <si>
    <t>SECOND OFFICER</t>
  </si>
  <si>
    <t>N / A</t>
  </si>
  <si>
    <r>
      <t xml:space="preserve">ENC cells </t>
    </r>
    <r>
      <rPr>
        <b/>
        <strike/>
        <sz val="11"/>
        <color rgb="FF000000"/>
        <rFont val="Times New Roman"/>
        <family val="1"/>
      </rPr>
      <t>and RNC data</t>
    </r>
    <r>
      <rPr>
        <b/>
        <sz val="11"/>
        <color rgb="FF000000"/>
        <rFont val="Times New Roman"/>
        <family val="1"/>
      </rPr>
      <t xml:space="preserve">  -  indicate appropriate Hydrographic Office</t>
    </r>
  </si>
  <si>
    <t>YES</t>
  </si>
  <si>
    <t xml:space="preserve">OOW 1  </t>
  </si>
  <si>
    <t>D fwd</t>
  </si>
  <si>
    <t xml:space="preserve">D aft </t>
  </si>
  <si>
    <t>D mid</t>
  </si>
  <si>
    <t>K to mas</t>
  </si>
  <si>
    <t>trim</t>
  </si>
  <si>
    <t>corr</t>
  </si>
  <si>
    <t>Dr mast</t>
  </si>
  <si>
    <t>air dr</t>
  </si>
  <si>
    <t>6-3</t>
  </si>
  <si>
    <t>&gt;100</t>
  </si>
  <si>
    <t>(Ver.5 Aug ‘13)</t>
  </si>
  <si>
    <t xml:space="preserve">Page 9 of 11  </t>
  </si>
  <si>
    <t xml:space="preserve">  SFOPS 11:  PASSAGE PLAN</t>
  </si>
  <si>
    <t xml:space="preserve">Page 10 of 11  </t>
  </si>
  <si>
    <t xml:space="preserve">Page 11 of 11  </t>
  </si>
  <si>
    <t>Course (Deg.)</t>
  </si>
  <si>
    <t>Current Set &amp; Rate</t>
  </si>
  <si>
    <t>BWC-A; 1 ST.PUMPS; E/S PR-R ON; M/E@SEA; AUTO ST; VHF:16.</t>
  </si>
  <si>
    <t>W</t>
  </si>
  <si>
    <t>3-1</t>
  </si>
  <si>
    <t>BRIDGE CHECK LIST BCL 4  -  MOORING ARRANGEMENT CARD  -  DISCUSSED AND AGREED WITH THE MASTER AND PILOT</t>
  </si>
  <si>
    <t>BWC-C; MASTER CONN; M/E @ STBY; 2 ST.PUMPS; HAND ST; E/S PR-R ON; VHF:16,14,73,12.18,11.</t>
  </si>
  <si>
    <t>6 MIN UP TO CONSTANT USING PI</t>
  </si>
  <si>
    <t>STENA SUEDE</t>
  </si>
  <si>
    <t>See DOSCA &amp; ADTT</t>
  </si>
  <si>
    <t>BWC-C; MASTER CONN; M/E @ STBY; 2 ST.PUMPS; HAND ST; E/S PR-R ON; VHF:16,10,74.</t>
  </si>
  <si>
    <t>IGOR TKACHEV</t>
  </si>
  <si>
    <t>C. PARVU</t>
  </si>
  <si>
    <t>60-20</t>
  </si>
  <si>
    <t>HRA; IN LOG; BWC-H; 2 ST.PUMPS; E/S PR-R OFF; M/E@SEA; AUTO ST; VHF:16.</t>
  </si>
  <si>
    <t>BWC-J; 2 ST.PUMPS; E/S PR-R ON; M/E@STBY; HAND ST; VHF:16;72. DALIA RADIO.</t>
  </si>
  <si>
    <t>BWC-A. M/E@SEA; 1 ST.PUMPS; AUTO ST;              E/S PR-R OFF; VHF:16.</t>
  </si>
  <si>
    <t>BWC-A. M/E@SEA; 1 ST.PUMPS; AUTO ST;              E/S PR-R OFF; VHF:16. GOG-VRA IN LOG</t>
  </si>
  <si>
    <t>BWC-H. MASTER CONN. 2 ST.PUMPS; E/S PR-R OFF; M/E@STBY; HAND ST; VHF:74,15,16.</t>
  </si>
  <si>
    <t>20-10</t>
  </si>
  <si>
    <t>10-6</t>
  </si>
  <si>
    <t>BWC-H. ST.PUMPS; E/S PR-R OFF; M/E@STBY;                      AUTO ST; VHF:74,15,16.</t>
  </si>
  <si>
    <t>The vessel’s Navigator must ensure that the following information is included in all detailed sections of the Passage Plan, given at Sections 4, 5 and 6 below.</t>
  </si>
  <si>
    <t>Position fixing frequency for each leg (as required)</t>
  </si>
  <si>
    <t>The following should be marked on the chart, if applicable where it enhances navigation:  however, this should NOT obscure printed details or information on the chart. The Mariners Note function or MIO function on ECDIS should be used to place text notes on the ENC for reference.</t>
  </si>
  <si>
    <t>Changes in machinery status / Engines on Standby / Engine Room Manning levels</t>
  </si>
  <si>
    <t>Sailing - Great Circle / Rhumb Line</t>
  </si>
  <si>
    <t>DELAWARE</t>
  </si>
  <si>
    <t xml:space="preserve">e-NP100;NP 136; </t>
  </si>
  <si>
    <t>BIG STONE ANCHORAGE</t>
  </si>
  <si>
    <t>5 min</t>
  </si>
  <si>
    <t>BWC - "C".</t>
  </si>
  <si>
    <t>BWC-C. MASTER CONN. M/E@STBY; 2 ST.PUMPS; HAND ST; E/S PR-R ON; VHF:14,16,13.</t>
  </si>
  <si>
    <t>BWC-C. MASTER CONN. M/E@STBY; 2 ST.PUMPS;                                          HAND ST; E/S PR-R ON; VHF:14,16,13.                                        PFF:5 MIN UP TO CONSTANT USING PI</t>
  </si>
  <si>
    <t>M. JIREBIE</t>
  </si>
  <si>
    <t>ISLE OF WIGHT SHOAL</t>
  </si>
  <si>
    <t>0.99 m - 1.38 m</t>
  </si>
  <si>
    <t>29 / 16</t>
  </si>
  <si>
    <t>31 / 16</t>
  </si>
  <si>
    <t>BONGA</t>
  </si>
  <si>
    <t>Voy. 4 / 16 / B</t>
  </si>
  <si>
    <t>PBG BONGA</t>
  </si>
  <si>
    <t>5-60</t>
  </si>
  <si>
    <t>BONGA SBM</t>
  </si>
  <si>
    <t>15-5</t>
  </si>
  <si>
    <t>BWC - "C"; "H".</t>
  </si>
  <si>
    <t>BWC - "A"; "B"; "H".</t>
  </si>
  <si>
    <t>BWC-A,B. MASTER CONN. M/E@STBY; 2 ST.PUMPS;                                          HAND ST; E/S PR-R ON; VHF:14,16,13.                                        PFF:5 MIN UP TO CONSTANT USING PI</t>
  </si>
  <si>
    <t>BWC-H,C. MASTER CONN. M/E@STBY; 2 ST.PUMPS; HAND ST; E/S PR-R ON; VHF:72,09,71,08,16.</t>
  </si>
  <si>
    <t>BWC-H,B. MASTER CONN. M/E@STBY; 2 ST.PUMPS; HAND ST; E/S PR-R ON; VHF:72,09,71,08,16.</t>
  </si>
  <si>
    <t>OUT ECA IN LOG</t>
  </si>
  <si>
    <t>BWC-H,B. MASTER CONN. M/E@STBY; 2 ST.PUMPS; HAND ST; E/S PR-R ON; VHF:72,09,71,08,16. IN HRA. IN LOG</t>
  </si>
  <si>
    <t>BWC-A,B. MASTER CONN. M/E@STBY; 2 ST.PUMPS;                                          HAND ST; E/S PR-R ON; VHF:14,16,13.                                        PFF:5 MIN UP TO CONSTANT USING PI OUT ECA IN LOG</t>
  </si>
  <si>
    <t>BWC-A. M/E@SEA; 1 ST.PUMPS; AUTO ST;                              E/S PR-R OFF; VHF:16.</t>
  </si>
  <si>
    <t>BWC-A. M/E@SEA; 1 ST.PUMPS; AUTO ST;                                     E/S PR-R OFF; VHF:16.</t>
  </si>
  <si>
    <t>BWC-A. M/E@SEA; 1 ST.PUMPS; AUTO ST; E/S PR-R OFF; VHF:16.  GOG-VRA IN LOG</t>
  </si>
  <si>
    <t>NP69;NP59;ENP70;NP71;NP1.</t>
  </si>
  <si>
    <t>ADTT (9);(10).</t>
  </si>
  <si>
    <t>ADLL (9);(10).</t>
  </si>
  <si>
    <t>NAVAREA: IV; II.</t>
  </si>
  <si>
    <t>ADRS1,3,4,5 (1),(2); ADRS2 (1),(2); ADRS6 (9),(10).</t>
  </si>
  <si>
    <t>VOL: (3),(4). IHS DIGITAL PORTS &amp;TERMINALS GUIDE</t>
  </si>
  <si>
    <t>GB301385,GB301386,FR271880.</t>
  </si>
  <si>
    <t>FR166240,GB104115,GB104209,GB104403,GB104407,FR271850,FR271860,FR271870,                  PT262101,US2EC03M,FR373840,FR373850,US3DE01M,US3DE11M.</t>
  </si>
  <si>
    <t>15-5 min</t>
  </si>
  <si>
    <t>05-60 min</t>
  </si>
  <si>
    <t>0.94 m - 1.38m</t>
  </si>
  <si>
    <t>1.51m - 10.18m</t>
  </si>
  <si>
    <t xml:space="preserve">HRA MSG </t>
  </si>
  <si>
    <t xml:space="preserve">HRA IN  </t>
  </si>
  <si>
    <t xml:space="preserve">RV      </t>
  </si>
  <si>
    <t xml:space="preserve">PILOT   </t>
  </si>
  <si>
    <t>20-5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</si>
</sst>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
    <numFmt numFmtId="166" formatCode="000"/>
    <numFmt numFmtId="167" formatCode="00"/>
    <numFmt numFmtId="168" formatCode="000.0\ \°\(\T\)"/>
    <numFmt numFmtId="169" formatCode="00.00"/>
    <numFmt numFmtId="170" formatCode="00.0\ &quot;Nm&quot;"/>
    <numFmt numFmtId="171" formatCode="dd&quot; Days&quot;\ hh\.mm&quot; Hours&quot;"/>
    <numFmt numFmtId="172" formatCode="0.0&quot; Nm&quot;"/>
    <numFmt numFmtId="173" formatCode="#.0\ \K\t"/>
    <numFmt numFmtId="174" formatCode="0.00\ &quot;m&quot;"/>
    <numFmt numFmtId="175" formatCode="00.0\ &quot;m&quot;"/>
    <numFmt numFmtId="176" formatCode="0.0\ &quot;m&quot;"/>
  </numFmts>
  <fonts count="83" x14ac:knownFonts="1">
    <font>
      <sz val="11"/>
      <name val="Times New Roman"/>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sz val="11"/>
      <color indexed="54"/>
      <name val="Courier New"/>
      <family val="3"/>
    </font>
    <font>
      <sz val="10"/>
      <name val="Arial"/>
      <family val="2"/>
    </font>
    <font>
      <sz val="10"/>
      <name val="Times New Roman"/>
      <family val="1"/>
    </font>
    <font>
      <i/>
      <sz val="10"/>
      <name val="Times New Roman"/>
      <family val="1"/>
    </font>
    <font>
      <sz val="8"/>
      <name val="Times New Roman"/>
      <family val="1"/>
    </font>
    <font>
      <sz val="7"/>
      <name val="Times New Roman"/>
      <family val="1"/>
    </font>
    <font>
      <i/>
      <sz val="10"/>
      <color indexed="10"/>
      <name val="Times New Roman"/>
      <family val="1"/>
    </font>
    <font>
      <sz val="11"/>
      <color indexed="23"/>
      <name val="Courier New"/>
      <family val="3"/>
    </font>
    <font>
      <sz val="11"/>
      <color indexed="55"/>
      <name val="Courier New"/>
      <family val="3"/>
    </font>
    <font>
      <sz val="11"/>
      <color indexed="8"/>
      <name val="Courier New"/>
      <family val="3"/>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b/>
      <sz val="11"/>
      <color theme="1"/>
      <name val="Times New Roman"/>
      <family val="1"/>
    </font>
    <font>
      <sz val="10"/>
      <color theme="1"/>
      <name val="Times New Roman"/>
      <family val="1"/>
    </font>
    <font>
      <sz val="11"/>
      <name val="Times New Roman"/>
      <family val="1"/>
      <charset val="204"/>
    </font>
    <font>
      <sz val="16"/>
      <name val="Copperplate Gothic Bold"/>
      <family val="2"/>
    </font>
    <font>
      <i/>
      <sz val="9"/>
      <name val="Times New Roman"/>
      <family val="1"/>
    </font>
    <font>
      <i/>
      <sz val="11"/>
      <name val="Times New Roman"/>
      <family val="1"/>
    </font>
    <font>
      <i/>
      <sz val="12"/>
      <name val="Times New Roman"/>
      <family val="1"/>
    </font>
    <font>
      <sz val="9"/>
      <name val="Times New Roman"/>
      <family val="1"/>
    </font>
    <font>
      <i/>
      <sz val="14"/>
      <name val="Times New Roman"/>
      <family val="1"/>
    </font>
    <font>
      <sz val="14"/>
      <name val="Times New Roman"/>
      <family val="1"/>
    </font>
    <font>
      <sz val="8"/>
      <color indexed="55"/>
      <name val="Courier New"/>
      <family val="3"/>
    </font>
    <font>
      <sz val="8"/>
      <color indexed="23"/>
      <name val="Courier New"/>
      <family val="3"/>
    </font>
    <font>
      <sz val="8"/>
      <color indexed="8"/>
      <name val="Times New Roman"/>
      <family val="1"/>
    </font>
    <font>
      <i/>
      <sz val="8"/>
      <color indexed="8"/>
      <name val="Times New Roman"/>
      <family val="1"/>
    </font>
    <font>
      <sz val="10"/>
      <color indexed="23"/>
      <name val="Courier New"/>
      <family val="3"/>
    </font>
    <font>
      <sz val="10"/>
      <name val="Times New Roman"/>
      <family val="1"/>
      <charset val="204"/>
    </font>
    <font>
      <sz val="10"/>
      <color indexed="12"/>
      <name val="Times New Roman"/>
      <family val="1"/>
    </font>
    <font>
      <sz val="11"/>
      <color theme="1"/>
      <name val="Times New Roman"/>
      <family val="1"/>
    </font>
    <font>
      <sz val="12"/>
      <color theme="1"/>
      <name val="Times New Roman"/>
      <family val="1"/>
    </font>
    <font>
      <sz val="12"/>
      <name val="Times New Roman"/>
      <family val="1"/>
    </font>
    <font>
      <sz val="12"/>
      <color indexed="12"/>
      <name val="Times New Roman"/>
      <family val="1"/>
    </font>
    <font>
      <sz val="14"/>
      <color indexed="12"/>
      <name val="Times New Roman"/>
      <family val="1"/>
    </font>
    <font>
      <b/>
      <sz val="12"/>
      <color theme="1"/>
      <name val="Calibri"/>
      <family val="2"/>
      <scheme val="minor"/>
    </font>
    <font>
      <sz val="12"/>
      <color theme="1"/>
      <name val="Calibri"/>
      <family val="2"/>
      <scheme val="minor"/>
    </font>
    <font>
      <b/>
      <sz val="10"/>
      <color theme="1"/>
      <name val="Calibri"/>
      <family val="2"/>
      <scheme val="minor"/>
    </font>
    <font>
      <b/>
      <sz val="11"/>
      <color theme="1"/>
      <name val="Calibri"/>
      <family val="2"/>
      <scheme val="minor"/>
    </font>
    <font>
      <i/>
      <sz val="10"/>
      <color theme="1"/>
      <name val="Calibri"/>
      <family val="2"/>
      <scheme val="minor"/>
    </font>
    <font>
      <sz val="10"/>
      <color rgb="FF000000"/>
      <name val="Calibri"/>
      <family val="2"/>
      <scheme val="minor"/>
    </font>
    <font>
      <i/>
      <sz val="10"/>
      <color rgb="FF000000"/>
      <name val="Calibri"/>
      <family val="2"/>
      <scheme val="minor"/>
    </font>
    <font>
      <sz val="10"/>
      <color theme="1"/>
      <name val="CommercialPi BT"/>
      <family val="1"/>
      <charset val="2"/>
    </font>
    <font>
      <i/>
      <sz val="10"/>
      <color theme="1"/>
      <name val="Times New Roman"/>
      <family val="1"/>
    </font>
    <font>
      <b/>
      <sz val="12"/>
      <color theme="1"/>
      <name val="Times New Roman"/>
      <family val="1"/>
    </font>
    <font>
      <sz val="10"/>
      <color rgb="FF000000"/>
      <name val="Times New Roman"/>
      <family val="1"/>
    </font>
    <font>
      <sz val="11"/>
      <color rgb="FF000000"/>
      <name val="Times New Roman"/>
      <family val="1"/>
    </font>
    <font>
      <b/>
      <sz val="11"/>
      <color rgb="FF000000"/>
      <name val="Times New Roman"/>
      <family val="1"/>
    </font>
    <font>
      <i/>
      <sz val="11"/>
      <color rgb="FF000000"/>
      <name val="Times New Roman"/>
      <family val="1"/>
    </font>
    <font>
      <i/>
      <sz val="11"/>
      <color theme="1"/>
      <name val="Times New Roman"/>
      <family val="1"/>
    </font>
    <font>
      <sz val="11"/>
      <color theme="1"/>
      <name val="CommercialPi BT"/>
      <family val="1"/>
      <charset val="2"/>
    </font>
    <font>
      <sz val="9"/>
      <color theme="1"/>
      <name val="Times New Roman"/>
      <family val="1"/>
    </font>
    <font>
      <sz val="8"/>
      <color theme="1"/>
      <name val="Times New Roman"/>
      <family val="1"/>
    </font>
    <font>
      <b/>
      <sz val="10.5"/>
      <color theme="1"/>
      <name val="Calibri"/>
      <family val="2"/>
      <scheme val="minor"/>
    </font>
    <font>
      <b/>
      <strike/>
      <sz val="11"/>
      <color rgb="FF000000"/>
      <name val="Times New Roman"/>
      <family val="1"/>
    </font>
    <font>
      <sz val="9"/>
      <color theme="1"/>
      <name val="Calibri"/>
      <family val="2"/>
      <scheme val="minor"/>
    </font>
    <font>
      <sz val="13"/>
      <color theme="1"/>
      <name val="Times New Roman"/>
      <family val="1"/>
    </font>
    <font>
      <sz val="13"/>
      <name val="Times New Roman"/>
      <family val="1"/>
    </font>
    <font>
      <sz val="14"/>
      <color theme="1"/>
      <name val="Times New Roman"/>
      <family val="1"/>
    </font>
    <font>
      <sz val="7"/>
      <color indexed="12"/>
      <name val="Times New Roman"/>
      <family val="1"/>
    </font>
    <font>
      <sz val="6"/>
      <color indexed="12"/>
      <name val="Times New Roman"/>
      <family val="1"/>
    </font>
    <font>
      <sz val="6"/>
      <name val="Times New Roman"/>
      <family val="1"/>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2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indexed="64"/>
      </right>
      <top/>
      <bottom style="double">
        <color indexed="64"/>
      </bottom>
      <diagonal/>
    </border>
    <border>
      <left/>
      <right/>
      <top style="double">
        <color auto="1"/>
      </top>
      <bottom style="thin">
        <color indexed="64"/>
      </bottom>
      <diagonal/>
    </border>
    <border>
      <left/>
      <right/>
      <top/>
      <bottom style="thin">
        <color indexed="64"/>
      </bottom>
      <diagonal/>
    </border>
    <border>
      <left style="thin">
        <color indexed="64"/>
      </left>
      <right style="double">
        <color indexed="64"/>
      </right>
      <top style="thin">
        <color indexed="64"/>
      </top>
      <bottom style="double">
        <color indexed="64"/>
      </bottom>
      <diagonal/>
    </border>
  </borders>
  <cellStyleXfs count="49">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4" fillId="0" borderId="0"/>
    <xf numFmtId="0" fontId="4" fillId="0" borderId="0"/>
    <xf numFmtId="0" fontId="6" fillId="0" borderId="0"/>
    <xf numFmtId="0" fontId="16"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3" fillId="0" borderId="0"/>
    <xf numFmtId="0" fontId="2" fillId="0" borderId="0"/>
    <xf numFmtId="0" fontId="1" fillId="0" borderId="0"/>
    <xf numFmtId="49" fontId="6" fillId="0" borderId="0"/>
  </cellStyleXfs>
  <cellXfs count="483">
    <xf numFmtId="0" fontId="0" fillId="0" borderId="0" xfId="0"/>
    <xf numFmtId="0" fontId="4" fillId="26" borderId="0" xfId="0" applyFont="1" applyFill="1" applyAlignment="1">
      <alignment vertical="center" wrapText="1"/>
    </xf>
    <xf numFmtId="0" fontId="4" fillId="28" borderId="0" xfId="0" applyFont="1" applyFill="1" applyAlignment="1">
      <alignment vertical="center" wrapText="1"/>
    </xf>
    <xf numFmtId="0" fontId="6" fillId="26" borderId="0" xfId="39" applyFont="1" applyFill="1" applyAlignment="1">
      <alignment horizontal="center" vertical="center"/>
    </xf>
    <xf numFmtId="0" fontId="41" fillId="0" borderId="17"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66" fontId="11" fillId="0" borderId="10" xfId="0" applyNumberFormat="1" applyFont="1" applyFill="1" applyBorder="1" applyAlignment="1" applyProtection="1">
      <alignment horizontal="center" vertical="center"/>
      <protection locked="0"/>
    </xf>
    <xf numFmtId="49" fontId="4" fillId="25" borderId="10" xfId="0" applyNumberFormat="1" applyFont="1" applyFill="1" applyBorder="1" applyAlignment="1" applyProtection="1">
      <alignment horizontal="center" vertical="center"/>
      <protection locked="0"/>
    </xf>
    <xf numFmtId="0" fontId="7" fillId="25" borderId="10" xfId="0" applyFont="1" applyFill="1" applyBorder="1" applyAlignment="1" applyProtection="1">
      <alignment horizontal="center" vertical="center"/>
      <protection locked="0"/>
    </xf>
    <xf numFmtId="166" fontId="11" fillId="0" borderId="13" xfId="0" applyNumberFormat="1" applyFont="1" applyFill="1" applyBorder="1" applyAlignment="1" applyProtection="1">
      <alignment horizontal="center" vertical="center"/>
      <protection locked="0"/>
    </xf>
    <xf numFmtId="0" fontId="6" fillId="0" borderId="0" xfId="39" applyFont="1" applyAlignment="1">
      <alignment horizontal="center" vertical="center"/>
    </xf>
    <xf numFmtId="167" fontId="53" fillId="25" borderId="10" xfId="0" applyNumberFormat="1" applyFont="1" applyFill="1" applyBorder="1" applyAlignment="1" applyProtection="1">
      <alignment horizontal="center" vertical="center"/>
      <protection locked="0"/>
    </xf>
    <xf numFmtId="169" fontId="53" fillId="25" borderId="10" xfId="0" applyNumberFormat="1" applyFont="1" applyFill="1" applyBorder="1" applyAlignment="1" applyProtection="1">
      <alignment horizontal="center" vertical="center"/>
      <protection locked="0"/>
    </xf>
    <xf numFmtId="2" fontId="53" fillId="25" borderId="10" xfId="0" applyNumberFormat="1" applyFont="1" applyFill="1" applyBorder="1" applyAlignment="1" applyProtection="1">
      <alignment horizontal="center" vertical="center"/>
      <protection locked="0"/>
    </xf>
    <xf numFmtId="165" fontId="53" fillId="25" borderId="10" xfId="0" applyNumberFormat="1" applyFont="1" applyFill="1" applyBorder="1" applyAlignment="1" applyProtection="1">
      <alignment horizontal="center" vertical="center"/>
      <protection locked="0"/>
    </xf>
    <xf numFmtId="166" fontId="53" fillId="25" borderId="10" xfId="0" applyNumberFormat="1" applyFont="1" applyFill="1" applyBorder="1" applyAlignment="1" applyProtection="1">
      <alignment horizontal="center" vertical="center"/>
      <protection locked="0"/>
    </xf>
    <xf numFmtId="0" fontId="7" fillId="25" borderId="11" xfId="0" applyFont="1" applyFill="1" applyBorder="1" applyAlignment="1" applyProtection="1">
      <alignment vertical="center" shrinkToFit="1"/>
      <protection locked="0"/>
    </xf>
    <xf numFmtId="49" fontId="7" fillId="25" borderId="10" xfId="0" applyNumberFormat="1" applyFont="1" applyFill="1" applyBorder="1" applyAlignment="1" applyProtection="1">
      <alignment vertical="center" shrinkToFit="1"/>
      <protection locked="0"/>
    </xf>
    <xf numFmtId="0" fontId="7" fillId="25" borderId="10" xfId="0" applyFont="1" applyFill="1" applyBorder="1" applyAlignment="1" applyProtection="1">
      <alignment vertical="center" shrinkToFit="1"/>
      <protection locked="0"/>
    </xf>
    <xf numFmtId="0" fontId="7" fillId="25" borderId="10" xfId="0" applyFont="1" applyFill="1" applyBorder="1" applyAlignment="1" applyProtection="1">
      <alignment vertical="center"/>
      <protection locked="0"/>
    </xf>
    <xf numFmtId="2" fontId="50" fillId="0" borderId="13" xfId="0" applyNumberFormat="1" applyFont="1" applyFill="1" applyBorder="1" applyAlignment="1" applyProtection="1">
      <alignment horizontal="center" vertical="center"/>
      <protection hidden="1"/>
    </xf>
    <xf numFmtId="164" fontId="50" fillId="0" borderId="13" xfId="0" applyNumberFormat="1" applyFont="1" applyFill="1" applyBorder="1" applyAlignment="1" applyProtection="1">
      <alignment horizontal="center" vertical="center"/>
      <protection hidden="1"/>
    </xf>
    <xf numFmtId="2" fontId="50" fillId="0" borderId="10" xfId="0" applyNumberFormat="1" applyFont="1" applyFill="1" applyBorder="1" applyAlignment="1" applyProtection="1">
      <alignment horizontal="center" vertical="center"/>
      <protection hidden="1"/>
    </xf>
    <xf numFmtId="164" fontId="50" fillId="0" borderId="10" xfId="0" applyNumberFormat="1" applyFont="1" applyFill="1" applyBorder="1" applyAlignment="1" applyProtection="1">
      <alignment horizontal="center" vertical="center"/>
      <protection hidden="1"/>
    </xf>
    <xf numFmtId="168" fontId="54" fillId="0" borderId="12" xfId="0" applyNumberFormat="1" applyFont="1" applyFill="1" applyBorder="1" applyAlignment="1" applyProtection="1">
      <alignment horizontal="center" vertical="center"/>
      <protection hidden="1"/>
    </xf>
    <xf numFmtId="165" fontId="54" fillId="0" borderId="13" xfId="0" applyNumberFormat="1" applyFont="1" applyFill="1" applyBorder="1" applyAlignment="1" applyProtection="1">
      <alignment horizontal="center" vertical="center"/>
      <protection hidden="1"/>
    </xf>
    <xf numFmtId="168" fontId="54" fillId="0" borderId="11" xfId="0" applyNumberFormat="1" applyFont="1" applyFill="1" applyBorder="1" applyAlignment="1" applyProtection="1">
      <alignment horizontal="center" vertical="center"/>
      <protection hidden="1"/>
    </xf>
    <xf numFmtId="170" fontId="54" fillId="0" borderId="10" xfId="0" applyNumberFormat="1" applyFont="1" applyFill="1" applyBorder="1" applyAlignment="1" applyProtection="1">
      <alignment horizontal="center" vertical="center"/>
      <protection hidden="1"/>
    </xf>
    <xf numFmtId="168" fontId="54" fillId="0" borderId="10" xfId="0" applyNumberFormat="1" applyFont="1" applyFill="1" applyBorder="1" applyAlignment="1" applyProtection="1">
      <alignment horizontal="center" vertical="center"/>
      <protection hidden="1"/>
    </xf>
    <xf numFmtId="168" fontId="55" fillId="0" borderId="12" xfId="0" applyNumberFormat="1" applyFont="1" applyFill="1" applyBorder="1" applyAlignment="1" applyProtection="1">
      <alignment horizontal="center" vertical="center"/>
      <protection hidden="1"/>
    </xf>
    <xf numFmtId="168" fontId="55" fillId="0" borderId="11" xfId="0" applyNumberFormat="1" applyFont="1" applyFill="1" applyBorder="1" applyAlignment="1" applyProtection="1">
      <alignment horizontal="center" vertical="center"/>
      <protection hidden="1"/>
    </xf>
    <xf numFmtId="168" fontId="55" fillId="0" borderId="10" xfId="0" applyNumberFormat="1" applyFont="1" applyFill="1" applyBorder="1" applyAlignment="1" applyProtection="1">
      <alignment horizontal="center" vertical="center"/>
      <protection hidden="1"/>
    </xf>
    <xf numFmtId="2" fontId="9" fillId="0" borderId="17" xfId="0" applyNumberFormat="1" applyFont="1" applyFill="1" applyBorder="1" applyAlignment="1" applyProtection="1">
      <alignment horizontal="center" vertical="center"/>
      <protection hidden="1"/>
    </xf>
    <xf numFmtId="173" fontId="4" fillId="25" borderId="21" xfId="0" applyNumberFormat="1" applyFont="1" applyFill="1" applyBorder="1" applyAlignment="1" applyProtection="1">
      <alignment horizontal="center" vertical="center"/>
      <protection locked="0"/>
    </xf>
    <xf numFmtId="0" fontId="5" fillId="24" borderId="17" xfId="0" applyFont="1" applyFill="1" applyBorder="1" applyAlignment="1" applyProtection="1">
      <alignment horizontal="center" vertical="center"/>
      <protection hidden="1"/>
    </xf>
    <xf numFmtId="2" fontId="5" fillId="24" borderId="18" xfId="0" applyNumberFormat="1" applyFont="1" applyFill="1" applyBorder="1" applyAlignment="1" applyProtection="1">
      <alignment horizontal="center" vertical="center"/>
      <protection hidden="1"/>
    </xf>
    <xf numFmtId="0" fontId="9" fillId="0" borderId="15" xfId="0"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protection hidden="1"/>
    </xf>
    <xf numFmtId="167" fontId="46" fillId="0" borderId="14" xfId="0" applyNumberFormat="1" applyFont="1" applyFill="1" applyBorder="1" applyAlignment="1" applyProtection="1">
      <alignment horizontal="center" vertical="center"/>
      <protection hidden="1"/>
    </xf>
    <xf numFmtId="165" fontId="46" fillId="0" borderId="14" xfId="0" quotePrefix="1" applyNumberFormat="1" applyFont="1" applyFill="1" applyBorder="1" applyAlignment="1" applyProtection="1">
      <alignment horizontal="center" vertical="center"/>
      <protection hidden="1"/>
    </xf>
    <xf numFmtId="0" fontId="46" fillId="0" borderId="14"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47" fillId="0" borderId="14" xfId="0" applyFont="1" applyFill="1" applyBorder="1" applyAlignment="1" applyProtection="1">
      <alignment horizontal="center" vertical="center"/>
      <protection hidden="1"/>
    </xf>
    <xf numFmtId="2" fontId="47" fillId="0" borderId="14" xfId="0" applyNumberFormat="1" applyFont="1" applyFill="1" applyBorder="1" applyAlignment="1" applyProtection="1">
      <alignment horizontal="center" vertical="center"/>
      <protection hidden="1"/>
    </xf>
    <xf numFmtId="0" fontId="49" fillId="25" borderId="11" xfId="0" applyFont="1" applyFill="1" applyBorder="1" applyAlignment="1" applyProtection="1">
      <alignment vertical="center" shrinkToFit="1"/>
      <protection locked="0"/>
    </xf>
    <xf numFmtId="0" fontId="7" fillId="25" borderId="11" xfId="0" quotePrefix="1" applyFont="1" applyFill="1" applyBorder="1" applyAlignment="1" applyProtection="1">
      <alignment vertical="center" shrinkToFit="1"/>
      <protection locked="0"/>
    </xf>
    <xf numFmtId="49" fontId="7" fillId="25" borderId="10" xfId="0" quotePrefix="1" applyNumberFormat="1" applyFont="1" applyFill="1" applyBorder="1" applyAlignment="1" applyProtection="1">
      <alignment vertical="center" shrinkToFit="1"/>
      <protection locked="0"/>
    </xf>
    <xf numFmtId="49" fontId="40" fillId="0" borderId="16" xfId="0" applyNumberFormat="1" applyFont="1" applyFill="1" applyBorder="1" applyAlignment="1" applyProtection="1">
      <alignment horizontal="center" vertical="center"/>
      <protection hidden="1"/>
    </xf>
    <xf numFmtId="49" fontId="38" fillId="0" borderId="16" xfId="0" applyNumberFormat="1" applyFont="1" applyFill="1" applyBorder="1" applyAlignment="1" applyProtection="1">
      <alignment horizontal="center" vertical="center"/>
      <protection hidden="1"/>
    </xf>
    <xf numFmtId="2" fontId="9" fillId="0" borderId="16" xfId="0" applyNumberFormat="1" applyFont="1" applyFill="1" applyBorder="1" applyAlignment="1" applyProtection="1">
      <alignment horizontal="center" vertical="center"/>
      <protection hidden="1"/>
    </xf>
    <xf numFmtId="0" fontId="9" fillId="29" borderId="16" xfId="0" applyFont="1" applyFill="1" applyBorder="1" applyAlignment="1" applyProtection="1">
      <alignment horizontal="center" vertical="center"/>
      <protection hidden="1"/>
    </xf>
    <xf numFmtId="0" fontId="4" fillId="29" borderId="18" xfId="0" applyFont="1" applyFill="1" applyBorder="1" applyAlignment="1" applyProtection="1">
      <alignment horizontal="center" vertical="center"/>
      <protection hidden="1"/>
    </xf>
    <xf numFmtId="173" fontId="51" fillId="30" borderId="10" xfId="45" applyNumberFormat="1" applyFont="1" applyFill="1" applyBorder="1" applyAlignment="1">
      <alignment horizontal="left" vertical="center" wrapText="1"/>
    </xf>
    <xf numFmtId="0" fontId="35" fillId="0" borderId="0" xfId="45" applyFont="1" applyAlignment="1">
      <alignment vertical="center" wrapText="1"/>
    </xf>
    <xf numFmtId="0" fontId="51" fillId="0" borderId="0" xfId="45" applyFont="1" applyAlignment="1">
      <alignment vertical="center"/>
    </xf>
    <xf numFmtId="0" fontId="51" fillId="0" borderId="0" xfId="45" applyFont="1" applyAlignment="1">
      <alignment vertical="center" wrapText="1"/>
    </xf>
    <xf numFmtId="0" fontId="4" fillId="0" borderId="0" xfId="0" applyFont="1" applyFill="1" applyBorder="1" applyAlignment="1" applyProtection="1">
      <alignment horizontal="center" vertical="center"/>
      <protection hidden="1"/>
    </xf>
    <xf numFmtId="173" fontId="4" fillId="25" borderId="0" xfId="0" applyNumberFormat="1" applyFont="1" applyFill="1" applyBorder="1" applyAlignment="1" applyProtection="1">
      <alignment horizontal="center" vertical="center"/>
      <protection locked="0"/>
    </xf>
    <xf numFmtId="2" fontId="5" fillId="24" borderId="0" xfId="0" applyNumberFormat="1" applyFont="1" applyFill="1" applyBorder="1" applyAlignment="1" applyProtection="1">
      <alignment horizontal="center" vertical="center"/>
      <protection hidden="1"/>
    </xf>
    <xf numFmtId="0" fontId="51" fillId="0" borderId="10" xfId="45" applyFont="1" applyBorder="1" applyAlignment="1">
      <alignment horizontal="center" vertical="center"/>
    </xf>
    <xf numFmtId="164" fontId="50" fillId="0" borderId="10" xfId="0" quotePrefix="1" applyNumberFormat="1" applyFont="1" applyFill="1" applyBorder="1" applyAlignment="1" applyProtection="1">
      <alignment horizontal="center" vertical="center"/>
      <protection hidden="1"/>
    </xf>
    <xf numFmtId="0" fontId="51" fillId="0" borderId="0" xfId="45" applyFont="1" applyAlignment="1">
      <alignment horizontal="left" vertical="center"/>
    </xf>
    <xf numFmtId="14" fontId="4" fillId="0" borderId="17" xfId="0" applyNumberFormat="1" applyFont="1" applyFill="1" applyBorder="1" applyAlignment="1" applyProtection="1">
      <alignment horizontal="center" vertical="center"/>
      <protection hidden="1"/>
    </xf>
    <xf numFmtId="0" fontId="4" fillId="0" borderId="18" xfId="0" applyFont="1" applyFill="1" applyBorder="1" applyAlignment="1">
      <alignment horizontal="center" vertical="center"/>
    </xf>
    <xf numFmtId="2" fontId="47" fillId="0" borderId="27" xfId="0" applyNumberFormat="1" applyFont="1" applyFill="1" applyBorder="1" applyAlignment="1" applyProtection="1">
      <alignment horizontal="center" vertical="center"/>
      <protection hidden="1"/>
    </xf>
    <xf numFmtId="2" fontId="47" fillId="0" borderId="10" xfId="0" applyNumberFormat="1" applyFont="1" applyFill="1" applyBorder="1" applyAlignment="1" applyProtection="1">
      <alignment horizontal="center" vertical="center"/>
      <protection hidden="1"/>
    </xf>
    <xf numFmtId="17" fontId="51" fillId="0" borderId="10" xfId="45" quotePrefix="1" applyNumberFormat="1" applyFont="1" applyBorder="1" applyAlignment="1">
      <alignment horizontal="center" vertical="center" wrapText="1"/>
    </xf>
    <xf numFmtId="0" fontId="51" fillId="0" borderId="10" xfId="45" quotePrefix="1" applyFont="1" applyBorder="1" applyAlignment="1">
      <alignment horizontal="center" vertical="center" wrapText="1"/>
    </xf>
    <xf numFmtId="166" fontId="8" fillId="33" borderId="10" xfId="46" applyNumberFormat="1" applyFont="1" applyFill="1" applyBorder="1" applyAlignment="1" applyProtection="1">
      <alignment horizontal="center" vertical="center"/>
      <protection locked="0"/>
    </xf>
    <xf numFmtId="164" fontId="10" fillId="33" borderId="10" xfId="46" applyNumberFormat="1" applyFont="1" applyFill="1" applyBorder="1" applyAlignment="1" applyProtection="1">
      <alignment horizontal="center" vertical="center"/>
      <protection hidden="1"/>
    </xf>
    <xf numFmtId="166" fontId="8" fillId="31" borderId="10" xfId="46" applyNumberFormat="1" applyFont="1" applyFill="1" applyBorder="1" applyAlignment="1" applyProtection="1">
      <alignment horizontal="center" vertical="center"/>
      <protection locked="0"/>
    </xf>
    <xf numFmtId="164" fontId="10" fillId="31" borderId="10" xfId="46" applyNumberFormat="1" applyFont="1" applyFill="1" applyBorder="1" applyAlignment="1" applyProtection="1">
      <alignment horizontal="center" vertical="center"/>
      <protection hidden="1"/>
    </xf>
    <xf numFmtId="164" fontId="7" fillId="31" borderId="10" xfId="46" applyNumberFormat="1" applyFont="1" applyFill="1" applyBorder="1" applyAlignment="1" applyProtection="1">
      <alignment horizontal="center" vertical="center"/>
      <protection locked="0" hidden="1"/>
    </xf>
    <xf numFmtId="164" fontId="7" fillId="33" borderId="10" xfId="46" applyNumberFormat="1" applyFont="1" applyFill="1" applyBorder="1" applyAlignment="1" applyProtection="1">
      <alignment horizontal="center" vertical="center"/>
      <protection locked="0" hidden="1"/>
    </xf>
    <xf numFmtId="175" fontId="7" fillId="31" borderId="10" xfId="46" applyNumberFormat="1" applyFont="1" applyFill="1" applyBorder="1" applyAlignment="1" applyProtection="1">
      <alignment horizontal="center" vertical="center"/>
      <protection locked="0" hidden="1"/>
    </xf>
    <xf numFmtId="175" fontId="7" fillId="33" borderId="10" xfId="46" applyNumberFormat="1" applyFont="1" applyFill="1" applyBorder="1" applyAlignment="1" applyProtection="1">
      <alignment horizontal="center" vertical="center"/>
      <protection locked="0" hidden="1"/>
    </xf>
    <xf numFmtId="0" fontId="7" fillId="31" borderId="10" xfId="46" applyNumberFormat="1" applyFont="1" applyFill="1" applyBorder="1" applyAlignment="1" applyProtection="1">
      <alignment horizontal="center" vertical="center"/>
      <protection hidden="1"/>
    </xf>
    <xf numFmtId="0" fontId="7" fillId="33" borderId="10" xfId="46" applyNumberFormat="1" applyFont="1" applyFill="1" applyBorder="1" applyAlignment="1" applyProtection="1">
      <alignment horizontal="center" vertical="center"/>
      <protection hidden="1"/>
    </xf>
    <xf numFmtId="1" fontId="7" fillId="33" borderId="10" xfId="46" quotePrefix="1" applyNumberFormat="1" applyFont="1" applyFill="1" applyBorder="1" applyAlignment="1" applyProtection="1">
      <alignment horizontal="center" vertical="center"/>
      <protection hidden="1"/>
    </xf>
    <xf numFmtId="0" fontId="51" fillId="0" borderId="0" xfId="46" applyFont="1" applyAlignment="1">
      <alignment vertical="center"/>
    </xf>
    <xf numFmtId="1" fontId="7" fillId="31" borderId="10" xfId="46" quotePrefix="1" applyNumberFormat="1" applyFont="1" applyFill="1" applyBorder="1" applyAlignment="1" applyProtection="1">
      <alignment horizontal="center" vertical="center"/>
      <protection hidden="1"/>
    </xf>
    <xf numFmtId="1" fontId="10" fillId="31" borderId="10" xfId="46" quotePrefix="1" applyNumberFormat="1" applyFont="1" applyFill="1" applyBorder="1" applyAlignment="1" applyProtection="1">
      <alignment horizontal="center" vertical="center"/>
      <protection hidden="1"/>
    </xf>
    <xf numFmtId="0" fontId="1" fillId="0" borderId="0" xfId="47"/>
    <xf numFmtId="0" fontId="1" fillId="0" borderId="0" xfId="47" applyAlignment="1">
      <alignment horizontal="left"/>
    </xf>
    <xf numFmtId="0" fontId="1" fillId="0" borderId="0" xfId="47" applyAlignment="1">
      <alignment wrapText="1"/>
    </xf>
    <xf numFmtId="0" fontId="1" fillId="0" borderId="0" xfId="47" applyAlignment="1">
      <alignment horizontal="justify"/>
    </xf>
    <xf numFmtId="0" fontId="58" fillId="30" borderId="10" xfId="47" applyFont="1" applyFill="1" applyBorder="1" applyAlignment="1">
      <alignment horizontal="center" wrapText="1"/>
    </xf>
    <xf numFmtId="0" fontId="63" fillId="0" borderId="10" xfId="47" applyFont="1" applyBorder="1" applyAlignment="1">
      <alignment horizontal="center" vertical="center" wrapText="1"/>
    </xf>
    <xf numFmtId="0" fontId="60" fillId="31" borderId="0" xfId="47" applyFont="1" applyFill="1" applyBorder="1" applyAlignment="1">
      <alignment vertical="top" wrapText="1"/>
    </xf>
    <xf numFmtId="0" fontId="33" fillId="31" borderId="0" xfId="47" applyFont="1" applyFill="1" applyBorder="1" applyAlignment="1">
      <alignment vertical="top" wrapText="1"/>
    </xf>
    <xf numFmtId="0" fontId="33" fillId="31" borderId="0" xfId="47" applyFont="1" applyFill="1" applyBorder="1" applyAlignment="1">
      <alignment vertical="center" wrapText="1"/>
    </xf>
    <xf numFmtId="0" fontId="33" fillId="31" borderId="0" xfId="47" applyFont="1" applyFill="1" applyBorder="1" applyAlignment="1">
      <alignment vertical="justify" wrapText="1"/>
    </xf>
    <xf numFmtId="0" fontId="61" fillId="31" borderId="0" xfId="47" applyFont="1" applyFill="1" applyBorder="1" applyAlignment="1">
      <alignment wrapText="1"/>
    </xf>
    <xf numFmtId="0" fontId="62" fillId="31" borderId="0" xfId="47" applyFont="1" applyFill="1" applyBorder="1" applyAlignment="1">
      <alignment wrapText="1"/>
    </xf>
    <xf numFmtId="0" fontId="33" fillId="0" borderId="0" xfId="47" applyFont="1" applyAlignment="1">
      <alignment vertical="justify" wrapText="1"/>
    </xf>
    <xf numFmtId="0" fontId="33" fillId="0" borderId="0" xfId="47" applyFont="1" applyAlignment="1">
      <alignment vertical="center" wrapText="1"/>
    </xf>
    <xf numFmtId="0" fontId="33" fillId="0" borderId="0" xfId="47" applyFont="1" applyBorder="1" applyAlignment="1">
      <alignment wrapText="1"/>
    </xf>
    <xf numFmtId="0" fontId="63" fillId="0" borderId="0" xfId="47" applyFont="1" applyBorder="1" applyAlignment="1">
      <alignment horizontal="center" vertical="center" wrapText="1"/>
    </xf>
    <xf numFmtId="0" fontId="63" fillId="0" borderId="0" xfId="47" applyFont="1" applyBorder="1" applyAlignment="1">
      <alignment vertical="center" wrapText="1"/>
    </xf>
    <xf numFmtId="0" fontId="58" fillId="30" borderId="10" xfId="47" applyFont="1" applyFill="1" applyBorder="1" applyAlignment="1">
      <alignment horizontal="center" vertical="center" wrapText="1"/>
    </xf>
    <xf numFmtId="0" fontId="63" fillId="0" borderId="10" xfId="47" applyFont="1" applyBorder="1" applyAlignment="1">
      <alignment horizontal="center" vertical="center"/>
    </xf>
    <xf numFmtId="0" fontId="35" fillId="0" borderId="0" xfId="46" applyFont="1" applyAlignment="1">
      <alignment vertical="center"/>
    </xf>
    <xf numFmtId="17" fontId="51" fillId="0" borderId="10" xfId="45" applyNumberFormat="1" applyFont="1" applyBorder="1" applyAlignment="1">
      <alignment horizontal="center" vertical="center" wrapText="1"/>
    </xf>
    <xf numFmtId="0" fontId="51" fillId="0" borderId="0" xfId="46" applyFont="1" applyAlignment="1">
      <alignment horizontal="left" vertical="center"/>
    </xf>
    <xf numFmtId="0" fontId="9" fillId="0" borderId="19" xfId="0" applyFont="1" applyFill="1" applyBorder="1" applyAlignment="1" applyProtection="1">
      <alignment horizontal="center" vertical="center"/>
      <protection hidden="1"/>
    </xf>
    <xf numFmtId="0" fontId="51" fillId="0" borderId="10" xfId="45" applyFont="1" applyBorder="1" applyAlignment="1">
      <alignment horizontal="center" vertical="center" wrapText="1"/>
    </xf>
    <xf numFmtId="0" fontId="36" fillId="26" borderId="0" xfId="0" applyFont="1" applyFill="1" applyAlignment="1">
      <alignment vertical="center"/>
    </xf>
    <xf numFmtId="0" fontId="36" fillId="0" borderId="0" xfId="0" applyFont="1" applyFill="1" applyAlignment="1">
      <alignment vertical="center"/>
    </xf>
    <xf numFmtId="0" fontId="37" fillId="24" borderId="0" xfId="0" applyFont="1" applyFill="1" applyAlignment="1" applyProtection="1">
      <alignment horizontal="right" vertical="center"/>
      <protection hidden="1"/>
    </xf>
    <xf numFmtId="0" fontId="36" fillId="0" borderId="0" xfId="0" applyFont="1" applyAlignment="1">
      <alignment vertical="center"/>
    </xf>
    <xf numFmtId="0" fontId="12" fillId="26" borderId="0" xfId="0" applyFont="1" applyFill="1" applyBorder="1" applyAlignment="1" applyProtection="1">
      <alignment vertical="center"/>
      <protection hidden="1"/>
    </xf>
    <xf numFmtId="0" fontId="13" fillId="26"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167" fontId="8" fillId="0" borderId="0" xfId="0" applyNumberFormat="1" applyFont="1" applyFill="1" applyBorder="1" applyAlignment="1" applyProtection="1">
      <alignment vertical="center"/>
      <protection hidden="1"/>
    </xf>
    <xf numFmtId="167" fontId="10" fillId="0" borderId="0" xfId="0" applyNumberFormat="1" applyFont="1" applyFill="1" applyBorder="1" applyAlignment="1" applyProtection="1">
      <alignment vertical="center"/>
      <protection hidden="1"/>
    </xf>
    <xf numFmtId="164" fontId="8" fillId="0" borderId="0" xfId="0" applyNumberFormat="1" applyFont="1" applyFill="1" applyBorder="1" applyAlignment="1" applyProtection="1">
      <alignment horizontal="center" vertical="center"/>
      <protection hidden="1"/>
    </xf>
    <xf numFmtId="0" fontId="5" fillId="24" borderId="0" xfId="0" applyFont="1" applyFill="1" applyBorder="1" applyAlignment="1" applyProtection="1">
      <alignment horizontal="center" vertical="center"/>
      <protection hidden="1"/>
    </xf>
    <xf numFmtId="0" fontId="14" fillId="24" borderId="0" xfId="0" applyFont="1" applyFill="1" applyBorder="1" applyAlignment="1" applyProtection="1">
      <alignment vertical="center"/>
      <protection hidden="1"/>
    </xf>
    <xf numFmtId="0" fontId="43" fillId="0" borderId="0" xfId="0" applyFont="1" applyFill="1" applyBorder="1" applyAlignment="1" applyProtection="1">
      <alignment horizontal="center" vertical="center"/>
      <protection hidden="1"/>
    </xf>
    <xf numFmtId="0" fontId="44" fillId="26" borderId="0" xfId="0" applyFont="1" applyFill="1" applyBorder="1" applyAlignment="1" applyProtection="1">
      <alignment vertical="center"/>
      <protection hidden="1"/>
    </xf>
    <xf numFmtId="0" fontId="44" fillId="0" borderId="0" xfId="0" applyFont="1" applyFill="1" applyBorder="1" applyAlignment="1" applyProtection="1">
      <alignment vertical="center"/>
      <protection hidden="1"/>
    </xf>
    <xf numFmtId="0" fontId="45" fillId="26" borderId="0" xfId="0" applyFont="1" applyFill="1" applyBorder="1" applyAlignment="1" applyProtection="1">
      <alignment vertical="center"/>
      <protection hidden="1"/>
    </xf>
    <xf numFmtId="0" fontId="45" fillId="26" borderId="0" xfId="0" applyFont="1" applyFill="1" applyBorder="1" applyAlignment="1" applyProtection="1">
      <alignment horizontal="centerContinuous" vertical="center"/>
      <protection hidden="1"/>
    </xf>
    <xf numFmtId="2" fontId="45" fillId="26" borderId="0" xfId="0" applyNumberFormat="1" applyFont="1" applyFill="1" applyBorder="1" applyAlignment="1" applyProtection="1">
      <alignment horizontal="center" vertical="center"/>
      <protection hidden="1"/>
    </xf>
    <xf numFmtId="164" fontId="45" fillId="26" borderId="0" xfId="0" applyNumberFormat="1" applyFont="1" applyFill="1" applyBorder="1" applyAlignment="1" applyProtection="1">
      <alignment horizontal="center" vertical="center"/>
      <protection hidden="1"/>
    </xf>
    <xf numFmtId="0" fontId="45" fillId="26" borderId="0" xfId="0" applyFont="1" applyFill="1" applyBorder="1" applyAlignment="1" applyProtection="1">
      <alignment horizontal="left" vertical="center"/>
      <protection hidden="1"/>
    </xf>
    <xf numFmtId="164" fontId="45" fillId="26" borderId="0" xfId="0" applyNumberFormat="1" applyFont="1" applyFill="1" applyBorder="1" applyAlignment="1" applyProtection="1">
      <alignment vertical="center"/>
      <protection hidden="1"/>
    </xf>
    <xf numFmtId="0" fontId="48" fillId="26" borderId="0" xfId="0" applyFont="1" applyFill="1" applyBorder="1" applyAlignment="1" applyProtection="1">
      <alignment vertical="center"/>
      <protection hidden="1"/>
    </xf>
    <xf numFmtId="2" fontId="48" fillId="26" borderId="0" xfId="0" applyNumberFormat="1" applyFont="1" applyFill="1" applyBorder="1" applyAlignment="1" applyProtection="1">
      <alignment horizontal="center" vertical="center"/>
      <protection hidden="1"/>
    </xf>
    <xf numFmtId="164" fontId="48" fillId="26" borderId="0" xfId="0" applyNumberFormat="1" applyFont="1" applyFill="1" applyBorder="1" applyAlignment="1" applyProtection="1">
      <alignment horizontal="center" vertical="center"/>
      <protection hidden="1"/>
    </xf>
    <xf numFmtId="0" fontId="48" fillId="26" borderId="0" xfId="0" applyFont="1" applyFill="1" applyBorder="1" applyAlignment="1" applyProtection="1">
      <alignment horizontal="centerContinuous" vertical="center"/>
      <protection hidden="1"/>
    </xf>
    <xf numFmtId="164" fontId="48" fillId="26" borderId="0" xfId="0" applyNumberFormat="1" applyFont="1" applyFill="1" applyBorder="1" applyAlignment="1" applyProtection="1">
      <alignment vertical="center"/>
      <protection hidden="1"/>
    </xf>
    <xf numFmtId="0" fontId="48" fillId="26" borderId="0" xfId="0" applyFont="1" applyFill="1" applyBorder="1" applyAlignment="1" applyProtection="1">
      <alignment horizontal="center" vertical="center"/>
      <protection hidden="1"/>
    </xf>
    <xf numFmtId="0" fontId="48" fillId="26" borderId="0" xfId="0" applyFont="1" applyFill="1" applyBorder="1" applyAlignment="1" applyProtection="1">
      <alignment horizontal="left" vertical="center"/>
      <protection hidden="1"/>
    </xf>
    <xf numFmtId="0" fontId="4" fillId="0" borderId="26" xfId="0" applyFont="1" applyFill="1" applyBorder="1" applyAlignment="1">
      <alignment vertical="center"/>
    </xf>
    <xf numFmtId="49" fontId="7" fillId="25" borderId="11" xfId="0" applyNumberFormat="1" applyFont="1" applyFill="1" applyBorder="1" applyAlignment="1" applyProtection="1">
      <alignment horizontal="center" vertical="center" shrinkToFit="1"/>
      <protection locked="0"/>
    </xf>
    <xf numFmtId="0" fontId="4" fillId="0" borderId="27" xfId="0" applyFont="1" applyFill="1" applyBorder="1" applyAlignment="1">
      <alignment vertical="center"/>
    </xf>
    <xf numFmtId="0" fontId="7" fillId="25" borderId="11" xfId="0" applyFont="1" applyFill="1" applyBorder="1" applyAlignment="1" applyProtection="1">
      <alignment horizontal="center" vertical="center" shrinkToFit="1"/>
      <protection locked="0"/>
    </xf>
    <xf numFmtId="0" fontId="4" fillId="0" borderId="13" xfId="0" applyFont="1" applyFill="1" applyBorder="1" applyAlignment="1">
      <alignment vertical="center"/>
    </xf>
    <xf numFmtId="0" fontId="15" fillId="24" borderId="0" xfId="0" applyFont="1" applyFill="1" applyBorder="1" applyAlignment="1" applyProtection="1">
      <alignment vertical="center"/>
      <protection hidden="1"/>
    </xf>
    <xf numFmtId="0" fontId="15" fillId="26" borderId="0" xfId="0" applyFont="1" applyFill="1" applyBorder="1" applyAlignment="1" applyProtection="1">
      <alignment vertical="center"/>
      <protection hidden="1"/>
    </xf>
    <xf numFmtId="0" fontId="5" fillId="26" borderId="0" xfId="0" applyFont="1" applyFill="1" applyAlignment="1" applyProtection="1">
      <alignment horizontal="center" vertical="center"/>
      <protection hidden="1"/>
    </xf>
    <xf numFmtId="167" fontId="5" fillId="26" borderId="0" xfId="0" applyNumberFormat="1" applyFont="1" applyFill="1" applyAlignment="1" applyProtection="1">
      <alignment vertical="center"/>
      <protection hidden="1"/>
    </xf>
    <xf numFmtId="165" fontId="5" fillId="26" borderId="0" xfId="0" applyNumberFormat="1" applyFont="1" applyFill="1" applyAlignment="1" applyProtection="1">
      <alignment vertical="center"/>
      <protection hidden="1"/>
    </xf>
    <xf numFmtId="0" fontId="5" fillId="26" borderId="0" xfId="0" applyFont="1" applyFill="1" applyAlignment="1" applyProtection="1">
      <alignment vertical="center"/>
      <protection hidden="1"/>
    </xf>
    <xf numFmtId="166" fontId="5" fillId="26" borderId="0" xfId="0" applyNumberFormat="1" applyFont="1" applyFill="1" applyAlignment="1" applyProtection="1">
      <alignment vertical="center"/>
      <protection hidden="1"/>
    </xf>
    <xf numFmtId="2" fontId="5" fillId="26" borderId="0" xfId="0" applyNumberFormat="1" applyFont="1" applyFill="1" applyAlignment="1" applyProtection="1">
      <alignment horizontal="center" vertical="center"/>
      <protection hidden="1"/>
    </xf>
    <xf numFmtId="2" fontId="12" fillId="26" borderId="0" xfId="0" applyNumberFormat="1" applyFont="1" applyFill="1" applyBorder="1" applyAlignment="1" applyProtection="1">
      <alignment horizontal="center" vertical="center"/>
      <protection hidden="1"/>
    </xf>
    <xf numFmtId="164" fontId="12" fillId="26" borderId="0" xfId="0" applyNumberFormat="1" applyFont="1" applyFill="1" applyBorder="1" applyAlignment="1" applyProtection="1">
      <alignment horizontal="center" vertical="center"/>
      <protection hidden="1"/>
    </xf>
    <xf numFmtId="0" fontId="5" fillId="24" borderId="0" xfId="0" applyFont="1" applyFill="1" applyAlignment="1" applyProtection="1">
      <alignment horizontal="center" vertical="center"/>
      <protection hidden="1"/>
    </xf>
    <xf numFmtId="167" fontId="5" fillId="24" borderId="0" xfId="0" applyNumberFormat="1" applyFont="1" applyFill="1" applyAlignment="1" applyProtection="1">
      <alignment vertical="center"/>
      <protection hidden="1"/>
    </xf>
    <xf numFmtId="165" fontId="5" fillId="24" borderId="0" xfId="0" applyNumberFormat="1" applyFont="1" applyFill="1" applyAlignment="1" applyProtection="1">
      <alignment vertical="center"/>
      <protection hidden="1"/>
    </xf>
    <xf numFmtId="0" fontId="5" fillId="24" borderId="0" xfId="0" applyFont="1" applyFill="1" applyAlignment="1" applyProtection="1">
      <alignment vertical="center"/>
      <protection hidden="1"/>
    </xf>
    <xf numFmtId="166" fontId="5" fillId="24" borderId="0" xfId="0" applyNumberFormat="1" applyFont="1" applyFill="1" applyAlignment="1" applyProtection="1">
      <alignment vertical="center"/>
      <protection hidden="1"/>
    </xf>
    <xf numFmtId="2" fontId="5" fillId="24" borderId="0" xfId="0" applyNumberFormat="1" applyFont="1" applyFill="1" applyAlignment="1" applyProtection="1">
      <alignment horizontal="center" vertical="center"/>
      <protection hidden="1"/>
    </xf>
    <xf numFmtId="0" fontId="6" fillId="33" borderId="0" xfId="48" applyNumberFormat="1" applyFont="1" applyFill="1" applyAlignment="1">
      <alignment vertical="center"/>
    </xf>
    <xf numFmtId="49" fontId="6" fillId="0" borderId="0" xfId="48" applyFont="1" applyAlignment="1">
      <alignment vertical="center"/>
    </xf>
    <xf numFmtId="2" fontId="6" fillId="33" borderId="0" xfId="48" applyNumberFormat="1" applyFont="1" applyFill="1" applyAlignment="1">
      <alignment vertical="center"/>
    </xf>
    <xf numFmtId="0" fontId="43" fillId="0" borderId="0" xfId="0" quotePrefix="1" applyFont="1" applyFill="1" applyBorder="1" applyAlignment="1" applyProtection="1">
      <alignment horizontal="center" vertical="center"/>
      <protection hidden="1"/>
    </xf>
    <xf numFmtId="0" fontId="45" fillId="28" borderId="0" xfId="0" applyFont="1" applyFill="1" applyBorder="1" applyAlignment="1" applyProtection="1">
      <alignment horizontal="centerContinuous" vertical="center"/>
      <protection hidden="1"/>
    </xf>
    <xf numFmtId="0" fontId="45" fillId="28" borderId="0" xfId="0" applyFont="1" applyFill="1" applyBorder="1" applyAlignment="1" applyProtection="1">
      <alignment vertical="center"/>
      <protection hidden="1"/>
    </xf>
    <xf numFmtId="0" fontId="48" fillId="28" borderId="0" xfId="0" applyFont="1" applyFill="1" applyBorder="1" applyAlignment="1" applyProtection="1">
      <alignment vertical="center"/>
      <protection hidden="1"/>
    </xf>
    <xf numFmtId="0" fontId="12" fillId="28" borderId="0" xfId="0" applyFont="1" applyFill="1" applyBorder="1" applyAlignment="1" applyProtection="1">
      <alignment vertical="center"/>
      <protection hidden="1"/>
    </xf>
    <xf numFmtId="0" fontId="41" fillId="31" borderId="10" xfId="46" applyFont="1" applyFill="1" applyBorder="1" applyAlignment="1" applyProtection="1">
      <alignment horizontal="center" vertical="center"/>
      <protection locked="0" hidden="1"/>
    </xf>
    <xf numFmtId="0" fontId="41" fillId="33" borderId="10" xfId="46" applyFont="1" applyFill="1" applyBorder="1" applyAlignment="1" applyProtection="1">
      <alignment horizontal="center" vertical="center"/>
      <protection locked="0" hidden="1"/>
    </xf>
    <xf numFmtId="0" fontId="4" fillId="0" borderId="0" xfId="0" applyFont="1" applyAlignment="1">
      <alignment vertical="center"/>
    </xf>
    <xf numFmtId="0" fontId="4" fillId="0" borderId="0" xfId="0" applyFont="1" applyAlignment="1">
      <alignment horizontal="left" vertical="center"/>
    </xf>
    <xf numFmtId="167" fontId="7" fillId="33" borderId="10" xfId="46" applyNumberFormat="1" applyFont="1" applyFill="1" applyBorder="1" applyAlignment="1" applyProtection="1">
      <alignment horizontal="center" vertical="center"/>
      <protection locked="0"/>
    </xf>
    <xf numFmtId="4" fontId="7" fillId="33" borderId="10" xfId="46" applyNumberFormat="1" applyFont="1" applyFill="1" applyBorder="1" applyAlignment="1" applyProtection="1">
      <alignment horizontal="center" vertical="center"/>
      <protection locked="0"/>
    </xf>
    <xf numFmtId="49" fontId="7" fillId="33" borderId="10" xfId="46" applyNumberFormat="1" applyFont="1" applyFill="1" applyBorder="1" applyAlignment="1" applyProtection="1">
      <alignment horizontal="center" vertical="center"/>
      <protection locked="0"/>
    </xf>
    <xf numFmtId="166" fontId="7" fillId="33" borderId="10" xfId="46" applyNumberFormat="1" applyFont="1" applyFill="1" applyBorder="1" applyAlignment="1" applyProtection="1">
      <alignment horizontal="center" vertical="center"/>
      <protection locked="0"/>
    </xf>
    <xf numFmtId="0" fontId="7" fillId="33" borderId="10" xfId="46" applyFont="1" applyFill="1" applyBorder="1" applyAlignment="1" applyProtection="1">
      <alignment horizontal="center" vertical="center"/>
      <protection locked="0"/>
    </xf>
    <xf numFmtId="0" fontId="7" fillId="33" borderId="10" xfId="46" applyFont="1" applyFill="1" applyBorder="1" applyAlignment="1" applyProtection="1">
      <alignment horizontal="center" vertical="center" shrinkToFit="1"/>
      <protection locked="0"/>
    </xf>
    <xf numFmtId="168" fontId="7" fillId="33" borderId="10" xfId="46" applyNumberFormat="1" applyFont="1" applyFill="1" applyBorder="1" applyAlignment="1" applyProtection="1">
      <alignment horizontal="center" vertical="center"/>
      <protection locked="0" hidden="1"/>
    </xf>
    <xf numFmtId="170" fontId="7" fillId="33" borderId="10" xfId="46" applyNumberFormat="1" applyFont="1" applyFill="1" applyBorder="1" applyAlignment="1" applyProtection="1">
      <alignment horizontal="center" vertical="center"/>
      <protection locked="0" hidden="1"/>
    </xf>
    <xf numFmtId="164" fontId="7" fillId="33" borderId="10" xfId="46" applyNumberFormat="1" applyFont="1" applyFill="1" applyBorder="1" applyAlignment="1" applyProtection="1">
      <alignment horizontal="center" vertical="center"/>
      <protection hidden="1"/>
    </xf>
    <xf numFmtId="167" fontId="7" fillId="31" borderId="10" xfId="46" applyNumberFormat="1" applyFont="1" applyFill="1" applyBorder="1" applyAlignment="1" applyProtection="1">
      <alignment horizontal="center" vertical="center"/>
      <protection locked="0"/>
    </xf>
    <xf numFmtId="2" fontId="7" fillId="31" borderId="10" xfId="46" applyNumberFormat="1" applyFont="1" applyFill="1" applyBorder="1" applyAlignment="1" applyProtection="1">
      <alignment horizontal="center" vertical="center"/>
      <protection locked="0"/>
    </xf>
    <xf numFmtId="49" fontId="7" fillId="31" borderId="10" xfId="46" applyNumberFormat="1" applyFont="1" applyFill="1" applyBorder="1" applyAlignment="1" applyProtection="1">
      <alignment horizontal="center" vertical="center"/>
      <protection locked="0"/>
    </xf>
    <xf numFmtId="166" fontId="7" fillId="31" borderId="10" xfId="46" applyNumberFormat="1" applyFont="1" applyFill="1" applyBorder="1" applyAlignment="1" applyProtection="1">
      <alignment horizontal="center" vertical="center"/>
      <protection locked="0"/>
    </xf>
    <xf numFmtId="0" fontId="7" fillId="31" borderId="10" xfId="46" applyFont="1" applyFill="1" applyBorder="1" applyAlignment="1" applyProtection="1">
      <alignment horizontal="center" vertical="center"/>
      <protection locked="0"/>
    </xf>
    <xf numFmtId="0" fontId="7" fillId="31" borderId="10" xfId="46" applyFont="1" applyFill="1" applyBorder="1" applyAlignment="1" applyProtection="1">
      <alignment horizontal="center" vertical="center" shrinkToFit="1"/>
      <protection locked="0"/>
    </xf>
    <xf numFmtId="168" fontId="7" fillId="0" borderId="11" xfId="46" applyNumberFormat="1" applyFont="1" applyFill="1" applyBorder="1" applyAlignment="1" applyProtection="1">
      <alignment horizontal="center" vertical="center"/>
      <protection hidden="1"/>
    </xf>
    <xf numFmtId="170" fontId="7" fillId="31" borderId="10" xfId="46" applyNumberFormat="1" applyFont="1" applyFill="1" applyBorder="1" applyAlignment="1" applyProtection="1">
      <alignment horizontal="center" vertical="center"/>
      <protection locked="0" hidden="1"/>
    </xf>
    <xf numFmtId="164" fontId="7" fillId="31" borderId="10" xfId="46" applyNumberFormat="1" applyFont="1" applyFill="1" applyBorder="1" applyAlignment="1" applyProtection="1">
      <alignment horizontal="center" vertical="center"/>
      <protection hidden="1"/>
    </xf>
    <xf numFmtId="168" fontId="7" fillId="33" borderId="11" xfId="46" applyNumberFormat="1" applyFont="1" applyFill="1" applyBorder="1" applyAlignment="1" applyProtection="1">
      <alignment horizontal="center" vertical="center"/>
      <protection hidden="1"/>
    </xf>
    <xf numFmtId="170" fontId="7" fillId="34" borderId="10" xfId="46" applyNumberFormat="1" applyFont="1" applyFill="1" applyBorder="1" applyAlignment="1" applyProtection="1">
      <alignment horizontal="center" vertical="center"/>
      <protection locked="0" hidden="1"/>
    </xf>
    <xf numFmtId="164" fontId="7" fillId="34" borderId="10" xfId="46" applyNumberFormat="1" applyFont="1" applyFill="1" applyBorder="1" applyAlignment="1" applyProtection="1">
      <alignment horizontal="center" vertical="center"/>
      <protection hidden="1"/>
    </xf>
    <xf numFmtId="2" fontId="7" fillId="33" borderId="10" xfId="46" applyNumberFormat="1" applyFont="1" applyFill="1" applyBorder="1" applyAlignment="1" applyProtection="1">
      <alignment horizontal="center" vertical="center"/>
      <protection locked="0"/>
    </xf>
    <xf numFmtId="168" fontId="7" fillId="33" borderId="10" xfId="46" applyNumberFormat="1" applyFont="1" applyFill="1" applyBorder="1" applyAlignment="1" applyProtection="1">
      <alignment horizontal="center" vertical="center"/>
      <protection hidden="1"/>
    </xf>
    <xf numFmtId="168" fontId="7" fillId="31" borderId="10" xfId="46" applyNumberFormat="1" applyFont="1" applyFill="1" applyBorder="1" applyAlignment="1" applyProtection="1">
      <alignment horizontal="center" vertical="center"/>
      <protection hidden="1"/>
    </xf>
    <xf numFmtId="0" fontId="6" fillId="33" borderId="0" xfId="48" applyNumberFormat="1" applyFont="1" applyFill="1" applyAlignment="1">
      <alignment horizontal="left" vertical="center"/>
    </xf>
    <xf numFmtId="2" fontId="6" fillId="33" borderId="0" xfId="48" applyNumberFormat="1" applyFont="1" applyFill="1" applyAlignment="1">
      <alignment horizontal="left" vertical="center"/>
    </xf>
    <xf numFmtId="49" fontId="6" fillId="0" borderId="0" xfId="48" applyFont="1" applyAlignment="1">
      <alignment horizontal="left" vertical="center"/>
    </xf>
    <xf numFmtId="165" fontId="7" fillId="33" borderId="10" xfId="46" applyNumberFormat="1" applyFont="1" applyFill="1" applyBorder="1" applyAlignment="1" applyProtection="1">
      <alignment horizontal="center" vertical="center"/>
      <protection locked="0"/>
    </xf>
    <xf numFmtId="165" fontId="7" fillId="31" borderId="10" xfId="46" applyNumberFormat="1" applyFont="1" applyFill="1" applyBorder="1" applyAlignment="1" applyProtection="1">
      <alignment horizontal="center" vertical="center"/>
      <protection locked="0"/>
    </xf>
    <xf numFmtId="164" fontId="80" fillId="0" borderId="10" xfId="0" applyNumberFormat="1" applyFont="1" applyFill="1" applyBorder="1" applyAlignment="1" applyProtection="1">
      <alignment horizontal="center" vertical="center" wrapText="1" shrinkToFit="1"/>
      <protection hidden="1"/>
    </xf>
    <xf numFmtId="164" fontId="10" fillId="33" borderId="10" xfId="46" applyNumberFormat="1" applyFont="1" applyFill="1" applyBorder="1" applyAlignment="1" applyProtection="1">
      <alignment horizontal="center" vertical="center" wrapText="1" shrinkToFit="1"/>
      <protection hidden="1"/>
    </xf>
    <xf numFmtId="164" fontId="10" fillId="31" borderId="10" xfId="46" applyNumberFormat="1" applyFont="1" applyFill="1" applyBorder="1" applyAlignment="1" applyProtection="1">
      <alignment horizontal="center" vertical="center" wrapText="1" shrinkToFit="1"/>
      <protection hidden="1"/>
    </xf>
    <xf numFmtId="164" fontId="7" fillId="33" borderId="10" xfId="46" applyNumberFormat="1" applyFont="1" applyFill="1" applyBorder="1" applyAlignment="1" applyProtection="1">
      <alignment horizontal="center" vertical="center" wrapText="1" shrinkToFit="1"/>
      <protection hidden="1"/>
    </xf>
    <xf numFmtId="164" fontId="81" fillId="0" borderId="10" xfId="0" applyNumberFormat="1" applyFont="1" applyFill="1" applyBorder="1" applyAlignment="1" applyProtection="1">
      <alignment horizontal="center" vertical="center" wrapText="1" shrinkToFit="1"/>
      <protection hidden="1"/>
    </xf>
    <xf numFmtId="164" fontId="82" fillId="33" borderId="10" xfId="46" applyNumberFormat="1" applyFont="1" applyFill="1" applyBorder="1" applyAlignment="1" applyProtection="1">
      <alignment horizontal="center" vertical="center" wrapText="1" shrinkToFit="1"/>
      <protection hidden="1"/>
    </xf>
    <xf numFmtId="164" fontId="82" fillId="0" borderId="10" xfId="46" applyNumberFormat="1" applyFont="1" applyFill="1" applyBorder="1" applyAlignment="1" applyProtection="1">
      <alignment horizontal="center" vertical="center" wrapText="1" shrinkToFit="1"/>
      <protection hidden="1"/>
    </xf>
    <xf numFmtId="0" fontId="36" fillId="26" borderId="0" xfId="0" applyFont="1" applyFill="1" applyAlignment="1">
      <alignment horizontal="center" vertical="center" shrinkToFit="1"/>
    </xf>
    <xf numFmtId="0" fontId="0" fillId="0" borderId="0" xfId="0" applyAlignment="1">
      <alignment horizontal="center" vertical="center" shrinkToFit="1"/>
    </xf>
    <xf numFmtId="164" fontId="9" fillId="0" borderId="26" xfId="0" quotePrefix="1" applyNumberFormat="1" applyFont="1" applyFill="1" applyBorder="1" applyAlignment="1" applyProtection="1">
      <alignment horizontal="center" vertical="center" wrapText="1"/>
      <protection hidden="1"/>
    </xf>
    <xf numFmtId="0" fontId="0" fillId="0" borderId="13" xfId="0" applyBorder="1" applyAlignment="1">
      <alignment horizontal="center" vertical="center" wrapText="1"/>
    </xf>
    <xf numFmtId="49" fontId="37" fillId="24" borderId="0" xfId="0" applyNumberFormat="1" applyFont="1" applyFill="1" applyAlignment="1" applyProtection="1">
      <alignment horizontal="right" vertical="center"/>
      <protection hidden="1"/>
    </xf>
    <xf numFmtId="0" fontId="37" fillId="24" borderId="0" xfId="0" applyFont="1" applyFill="1" applyAlignment="1" applyProtection="1">
      <alignment horizontal="right" vertical="center"/>
      <protection hidden="1"/>
    </xf>
    <xf numFmtId="171" fontId="8" fillId="0" borderId="17" xfId="0" applyNumberFormat="1" applyFont="1" applyFill="1" applyBorder="1" applyAlignment="1" applyProtection="1">
      <alignment horizontal="center" vertical="center"/>
      <protection hidden="1"/>
    </xf>
    <xf numFmtId="0" fontId="0" fillId="0" borderId="18" xfId="0" applyBorder="1" applyAlignment="1">
      <alignment horizontal="center" vertical="center"/>
    </xf>
    <xf numFmtId="172" fontId="42" fillId="0" borderId="17" xfId="0" applyNumberFormat="1" applyFont="1" applyFill="1" applyBorder="1" applyAlignment="1" applyProtection="1">
      <alignment horizontal="center" vertical="center"/>
      <protection hidden="1"/>
    </xf>
    <xf numFmtId="0" fontId="39" fillId="0" borderId="17" xfId="0" applyNumberFormat="1" applyFont="1" applyFill="1" applyBorder="1" applyAlignment="1" applyProtection="1">
      <alignment horizontal="center" vertical="center"/>
      <protection hidden="1"/>
    </xf>
    <xf numFmtId="0" fontId="39" fillId="0" borderId="16" xfId="0" applyNumberFormat="1" applyFont="1" applyFill="1" applyBorder="1" applyAlignment="1" applyProtection="1">
      <alignment horizontal="center" vertical="center"/>
      <protection hidden="1"/>
    </xf>
    <xf numFmtId="0" fontId="39" fillId="0" borderId="18" xfId="0" applyNumberFormat="1" applyFont="1" applyFill="1" applyBorder="1" applyAlignment="1" applyProtection="1">
      <alignment horizontal="center" vertical="center"/>
      <protection hidden="1"/>
    </xf>
    <xf numFmtId="164" fontId="9" fillId="0" borderId="28" xfId="0" applyNumberFormat="1" applyFont="1" applyFill="1" applyBorder="1" applyAlignment="1" applyProtection="1">
      <alignment horizontal="center" vertical="center"/>
      <protection hidden="1"/>
    </xf>
    <xf numFmtId="164" fontId="9" fillId="0" borderId="29" xfId="0" applyNumberFormat="1" applyFont="1" applyFill="1" applyBorder="1" applyAlignment="1" applyProtection="1">
      <alignment horizontal="center" vertical="center"/>
      <protection hidden="1"/>
    </xf>
    <xf numFmtId="164" fontId="9" fillId="0" borderId="30" xfId="0" applyNumberFormat="1" applyFont="1" applyFill="1" applyBorder="1" applyAlignment="1" applyProtection="1">
      <alignment horizontal="center" vertical="center"/>
      <protection hidden="1"/>
    </xf>
    <xf numFmtId="167" fontId="9" fillId="0" borderId="28" xfId="0" applyNumberFormat="1" applyFont="1" applyFill="1" applyBorder="1" applyAlignment="1" applyProtection="1">
      <alignment horizontal="center" vertical="center"/>
      <protection hidden="1"/>
    </xf>
    <xf numFmtId="167" fontId="9" fillId="0" borderId="29" xfId="0" applyNumberFormat="1" applyFont="1" applyFill="1" applyBorder="1" applyAlignment="1" applyProtection="1">
      <alignment horizontal="center" vertical="center"/>
      <protection hidden="1"/>
    </xf>
    <xf numFmtId="167" fontId="9" fillId="0" borderId="30" xfId="0" applyNumberFormat="1" applyFont="1" applyFill="1" applyBorder="1" applyAlignment="1" applyProtection="1">
      <alignment horizontal="center" vertical="center"/>
      <protection hidden="1"/>
    </xf>
    <xf numFmtId="166" fontId="9" fillId="0" borderId="28" xfId="0" applyNumberFormat="1" applyFont="1" applyFill="1" applyBorder="1" applyAlignment="1" applyProtection="1">
      <alignment horizontal="center" vertical="center"/>
      <protection hidden="1"/>
    </xf>
    <xf numFmtId="166" fontId="9" fillId="0" borderId="29" xfId="0" applyNumberFormat="1" applyFont="1" applyFill="1" applyBorder="1" applyAlignment="1" applyProtection="1">
      <alignment horizontal="center" vertical="center"/>
      <protection hidden="1"/>
    </xf>
    <xf numFmtId="166" fontId="9" fillId="0" borderId="30" xfId="0" applyNumberFormat="1" applyFont="1" applyFill="1" applyBorder="1" applyAlignment="1" applyProtection="1">
      <alignment horizontal="center" vertical="center"/>
      <protection hidden="1"/>
    </xf>
    <xf numFmtId="167" fontId="39" fillId="0" borderId="16" xfId="0" applyNumberFormat="1" applyFont="1" applyFill="1" applyBorder="1" applyAlignment="1" applyProtection="1">
      <alignment horizontal="center" vertical="center" shrinkToFit="1"/>
      <protection hidden="1"/>
    </xf>
    <xf numFmtId="167" fontId="39" fillId="0" borderId="18" xfId="0" applyNumberFormat="1" applyFont="1" applyFill="1" applyBorder="1" applyAlignment="1" applyProtection="1">
      <alignment horizontal="center" vertical="center" shrinkToFit="1"/>
      <protection hidden="1"/>
    </xf>
    <xf numFmtId="167" fontId="39" fillId="0" borderId="16" xfId="0" applyNumberFormat="1" applyFont="1" applyFill="1" applyBorder="1" applyAlignment="1" applyProtection="1">
      <alignment horizontal="center" vertical="center"/>
      <protection hidden="1"/>
    </xf>
    <xf numFmtId="167" fontId="39" fillId="0" borderId="18" xfId="0" applyNumberFormat="1" applyFont="1" applyFill="1" applyBorder="1" applyAlignment="1" applyProtection="1">
      <alignment horizontal="center" vertical="center"/>
      <protection hidden="1"/>
    </xf>
    <xf numFmtId="165" fontId="38" fillId="0" borderId="17" xfId="0" applyNumberFormat="1"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0" fillId="0" borderId="20" xfId="0" applyBorder="1" applyAlignment="1">
      <alignment horizontal="center" vertical="center"/>
    </xf>
    <xf numFmtId="0" fontId="9" fillId="33" borderId="11" xfId="46" applyFont="1" applyFill="1" applyBorder="1" applyAlignment="1" applyProtection="1">
      <alignment horizontal="center" vertical="center" shrinkToFit="1"/>
      <protection locked="0" hidden="1"/>
    </xf>
    <xf numFmtId="0" fontId="9" fillId="33" borderId="23" xfId="46" applyFont="1" applyFill="1" applyBorder="1" applyAlignment="1" applyProtection="1">
      <alignment horizontal="center" vertical="center" shrinkToFit="1"/>
      <protection locked="0" hidden="1"/>
    </xf>
    <xf numFmtId="0" fontId="9" fillId="33" borderId="22" xfId="46" applyFont="1" applyFill="1" applyBorder="1" applyAlignment="1" applyProtection="1">
      <alignment horizontal="center" vertical="center" shrinkToFit="1"/>
      <protection locked="0" hidden="1"/>
    </xf>
    <xf numFmtId="0" fontId="9" fillId="31" borderId="11" xfId="46" applyFont="1" applyFill="1" applyBorder="1" applyAlignment="1" applyProtection="1">
      <alignment horizontal="center" vertical="center" shrinkToFit="1"/>
      <protection locked="0" hidden="1"/>
    </xf>
    <xf numFmtId="0" fontId="9" fillId="31" borderId="23" xfId="46" applyFont="1" applyFill="1" applyBorder="1" applyAlignment="1" applyProtection="1">
      <alignment horizontal="center" vertical="center" shrinkToFit="1"/>
      <protection locked="0" hidden="1"/>
    </xf>
    <xf numFmtId="0" fontId="9" fillId="31" borderId="22" xfId="46" applyFont="1" applyFill="1" applyBorder="1" applyAlignment="1" applyProtection="1">
      <alignment horizontal="center" vertical="center" shrinkToFit="1"/>
      <protection locked="0" hidden="1"/>
    </xf>
    <xf numFmtId="0" fontId="9" fillId="33" borderId="11" xfId="46" applyFont="1" applyFill="1" applyBorder="1" applyAlignment="1" applyProtection="1">
      <alignment horizontal="center" vertical="center" wrapText="1"/>
      <protection locked="0" hidden="1"/>
    </xf>
    <xf numFmtId="0" fontId="9" fillId="33" borderId="23" xfId="46" applyFont="1" applyFill="1" applyBorder="1" applyAlignment="1" applyProtection="1">
      <alignment horizontal="center" vertical="center" wrapText="1"/>
      <protection locked="0" hidden="1"/>
    </xf>
    <xf numFmtId="0" fontId="9" fillId="33" borderId="22" xfId="46" applyFont="1" applyFill="1" applyBorder="1" applyAlignment="1" applyProtection="1">
      <alignment horizontal="center" vertical="center" wrapText="1"/>
      <protection locked="0" hidden="1"/>
    </xf>
    <xf numFmtId="0" fontId="9" fillId="31" borderId="11" xfId="46" applyFont="1" applyFill="1" applyBorder="1" applyAlignment="1" applyProtection="1">
      <alignment horizontal="center" vertical="center" wrapText="1"/>
      <protection locked="0" hidden="1"/>
    </xf>
    <xf numFmtId="0" fontId="9" fillId="31" borderId="23" xfId="46" applyFont="1" applyFill="1" applyBorder="1" applyAlignment="1" applyProtection="1">
      <alignment horizontal="center" vertical="center" wrapText="1"/>
      <protection locked="0" hidden="1"/>
    </xf>
    <xf numFmtId="0" fontId="9" fillId="31" borderId="22" xfId="46" applyFont="1" applyFill="1" applyBorder="1" applyAlignment="1" applyProtection="1">
      <alignment horizontal="center" vertical="center" wrapText="1"/>
      <protection locked="0" hidden="1"/>
    </xf>
    <xf numFmtId="0" fontId="73" fillId="33" borderId="10" xfId="46" applyFont="1" applyFill="1" applyBorder="1" applyAlignment="1">
      <alignment horizontal="center" vertical="center" wrapText="1"/>
    </xf>
    <xf numFmtId="0" fontId="51" fillId="0" borderId="23" xfId="46" applyFont="1" applyBorder="1" applyAlignment="1">
      <alignment horizontal="left" vertical="center" wrapText="1"/>
    </xf>
    <xf numFmtId="0" fontId="51" fillId="0" borderId="51" xfId="46" applyFont="1" applyBorder="1" applyAlignment="1">
      <alignment horizontal="left" vertical="center" wrapText="1"/>
    </xf>
    <xf numFmtId="0" fontId="51" fillId="0" borderId="25" xfId="46" applyFont="1" applyBorder="1" applyAlignment="1">
      <alignment horizontal="left" vertical="center" wrapText="1"/>
    </xf>
    <xf numFmtId="0" fontId="7" fillId="33" borderId="10" xfId="46" applyFont="1" applyFill="1" applyBorder="1" applyAlignment="1" applyProtection="1">
      <alignment horizontal="center" vertical="center" wrapText="1"/>
      <protection hidden="1"/>
    </xf>
    <xf numFmtId="0" fontId="35" fillId="33" borderId="10" xfId="46" applyFont="1" applyFill="1" applyBorder="1" applyAlignment="1">
      <alignment horizontal="center" vertical="center" wrapText="1"/>
    </xf>
    <xf numFmtId="0" fontId="73" fillId="33" borderId="26" xfId="46" applyFont="1" applyFill="1" applyBorder="1" applyAlignment="1">
      <alignment horizontal="center" vertical="center" wrapText="1"/>
    </xf>
    <xf numFmtId="0" fontId="73" fillId="33" borderId="27" xfId="46" applyFont="1" applyFill="1" applyBorder="1" applyAlignment="1">
      <alignment horizontal="center" vertical="center" wrapText="1"/>
    </xf>
    <xf numFmtId="0" fontId="73" fillId="33" borderId="13" xfId="46" applyFont="1" applyFill="1" applyBorder="1" applyAlignment="1">
      <alignment horizontal="center" vertical="center" wrapText="1"/>
    </xf>
    <xf numFmtId="0" fontId="9" fillId="33" borderId="10" xfId="46" applyFont="1" applyFill="1" applyBorder="1" applyAlignment="1" applyProtection="1">
      <alignment horizontal="center" vertical="center" wrapText="1"/>
      <protection hidden="1"/>
    </xf>
    <xf numFmtId="0" fontId="73" fillId="33" borderId="10" xfId="46" applyFont="1" applyFill="1" applyBorder="1" applyAlignment="1">
      <alignment horizontal="center" vertical="center"/>
    </xf>
    <xf numFmtId="167" fontId="7" fillId="33" borderId="31" xfId="46" applyNumberFormat="1" applyFont="1" applyFill="1" applyBorder="1" applyAlignment="1" applyProtection="1">
      <alignment horizontal="center" vertical="center"/>
      <protection hidden="1"/>
    </xf>
    <xf numFmtId="167" fontId="7" fillId="33" borderId="33" xfId="46" applyNumberFormat="1" applyFont="1" applyFill="1" applyBorder="1" applyAlignment="1" applyProtection="1">
      <alignment horizontal="center" vertical="center"/>
      <protection hidden="1"/>
    </xf>
    <xf numFmtId="167" fontId="7" fillId="33" borderId="32" xfId="46" applyNumberFormat="1" applyFont="1" applyFill="1" applyBorder="1" applyAlignment="1" applyProtection="1">
      <alignment horizontal="center" vertical="center"/>
      <protection hidden="1"/>
    </xf>
    <xf numFmtId="0" fontId="4" fillId="0" borderId="12" xfId="0" applyFont="1" applyBorder="1" applyAlignment="1">
      <alignment horizontal="center" vertical="center"/>
    </xf>
    <xf numFmtId="0" fontId="4" fillId="0" borderId="51" xfId="0" applyFont="1" applyBorder="1" applyAlignment="1">
      <alignment horizontal="center" vertical="center"/>
    </xf>
    <xf numFmtId="0" fontId="4" fillId="0" borderId="25" xfId="0" applyFont="1" applyBorder="1" applyAlignment="1">
      <alignment horizontal="center" vertical="center"/>
    </xf>
    <xf numFmtId="171" fontId="53" fillId="0" borderId="11" xfId="0" applyNumberFormat="1" applyFont="1" applyFill="1" applyBorder="1" applyAlignment="1" applyProtection="1">
      <alignment horizontal="center" vertical="center"/>
      <protection hidden="1"/>
    </xf>
    <xf numFmtId="171" fontId="53" fillId="0" borderId="22" xfId="0" applyNumberFormat="1" applyFont="1" applyFill="1" applyBorder="1" applyAlignment="1" applyProtection="1">
      <alignment horizontal="center" vertical="center"/>
      <protection hidden="1"/>
    </xf>
    <xf numFmtId="0" fontId="72" fillId="30" borderId="10" xfId="46" applyFont="1" applyFill="1" applyBorder="1" applyAlignment="1">
      <alignment horizontal="left" vertical="center" wrapText="1"/>
    </xf>
    <xf numFmtId="0" fontId="52" fillId="0" borderId="10" xfId="46" applyFont="1" applyBorder="1" applyAlignment="1">
      <alignment horizontal="center" vertical="center"/>
    </xf>
    <xf numFmtId="0" fontId="66" fillId="30" borderId="10" xfId="46" applyFont="1" applyFill="1" applyBorder="1" applyAlignment="1">
      <alignment horizontal="left" vertical="center" wrapText="1"/>
    </xf>
    <xf numFmtId="0" fontId="66" fillId="30" borderId="13" xfId="46" applyFont="1" applyFill="1" applyBorder="1" applyAlignment="1">
      <alignment horizontal="left" vertical="center" wrapText="1"/>
    </xf>
    <xf numFmtId="0" fontId="71" fillId="0" borderId="10" xfId="46" applyFont="1" applyBorder="1" applyAlignment="1">
      <alignment horizontal="center" vertical="center"/>
    </xf>
    <xf numFmtId="0" fontId="51" fillId="0" borderId="0" xfId="46" applyFont="1" applyBorder="1" applyAlignment="1">
      <alignment horizontal="center" vertical="center"/>
    </xf>
    <xf numFmtId="0" fontId="51" fillId="0" borderId="24" xfId="46" applyFont="1" applyBorder="1" applyAlignment="1">
      <alignment horizontal="center" vertical="center"/>
    </xf>
    <xf numFmtId="0" fontId="52" fillId="30" borderId="11" xfId="46" applyFont="1" applyFill="1" applyBorder="1" applyAlignment="1">
      <alignment horizontal="left" vertical="center" wrapText="1"/>
    </xf>
    <xf numFmtId="0" fontId="52" fillId="30" borderId="23" xfId="46" applyFont="1" applyFill="1" applyBorder="1" applyAlignment="1">
      <alignment horizontal="left" vertical="center" wrapText="1"/>
    </xf>
    <xf numFmtId="0" fontId="52" fillId="30" borderId="22" xfId="46" applyFont="1" applyFill="1" applyBorder="1" applyAlignment="1">
      <alignment horizontal="left" vertical="center" wrapText="1"/>
    </xf>
    <xf numFmtId="170" fontId="79" fillId="0" borderId="11" xfId="46" applyNumberFormat="1" applyFont="1" applyBorder="1" applyAlignment="1">
      <alignment horizontal="center" vertical="center"/>
    </xf>
    <xf numFmtId="0" fontId="43" fillId="0" borderId="23" xfId="0" applyFont="1" applyBorder="1" applyAlignment="1">
      <alignment horizontal="center" vertical="center"/>
    </xf>
    <xf numFmtId="0" fontId="43" fillId="0" borderId="22" xfId="0" applyFont="1" applyBorder="1" applyAlignment="1">
      <alignment horizontal="center" vertical="center"/>
    </xf>
    <xf numFmtId="0" fontId="52" fillId="0" borderId="11" xfId="46" applyNumberFormat="1" applyFont="1" applyBorder="1" applyAlignment="1">
      <alignment horizontal="center" vertical="center" wrapText="1"/>
    </xf>
    <xf numFmtId="0" fontId="52" fillId="0" borderId="23" xfId="46" applyNumberFormat="1" applyFont="1" applyBorder="1" applyAlignment="1">
      <alignment horizontal="center" vertical="center" wrapText="1"/>
    </xf>
    <xf numFmtId="0" fontId="52" fillId="0" borderId="22" xfId="46" applyNumberFormat="1" applyFont="1" applyBorder="1" applyAlignment="1">
      <alignment horizontal="center" vertical="center" wrapText="1"/>
    </xf>
    <xf numFmtId="0" fontId="72" fillId="30" borderId="11" xfId="46" applyFont="1" applyFill="1" applyBorder="1" applyAlignment="1">
      <alignment horizontal="center" vertical="center" wrapText="1"/>
    </xf>
    <xf numFmtId="0" fontId="72" fillId="30" borderId="23" xfId="46" applyFont="1" applyFill="1" applyBorder="1" applyAlignment="1">
      <alignment horizontal="center" vertical="center" wrapText="1"/>
    </xf>
    <xf numFmtId="0" fontId="72" fillId="30" borderId="26" xfId="46" applyFont="1" applyFill="1" applyBorder="1" applyAlignment="1">
      <alignment horizontal="left" vertical="center" wrapText="1"/>
    </xf>
    <xf numFmtId="176" fontId="52" fillId="0" borderId="11" xfId="46" applyNumberFormat="1" applyFont="1" applyBorder="1" applyAlignment="1">
      <alignment horizontal="center" vertical="center" wrapText="1"/>
    </xf>
    <xf numFmtId="176" fontId="52" fillId="0" borderId="23" xfId="46" applyNumberFormat="1" applyFont="1" applyBorder="1" applyAlignment="1">
      <alignment horizontal="center" vertical="center" wrapText="1"/>
    </xf>
    <xf numFmtId="176" fontId="52" fillId="0" borderId="22" xfId="46" applyNumberFormat="1" applyFont="1" applyBorder="1" applyAlignment="1">
      <alignment horizontal="center" vertical="center" wrapText="1"/>
    </xf>
    <xf numFmtId="175" fontId="72" fillId="31" borderId="10" xfId="46" applyNumberFormat="1" applyFont="1" applyFill="1" applyBorder="1" applyAlignment="1">
      <alignment horizontal="center" vertical="center" wrapText="1"/>
    </xf>
    <xf numFmtId="0" fontId="72" fillId="30" borderId="10" xfId="46" applyFont="1" applyFill="1" applyBorder="1" applyAlignment="1">
      <alignment horizontal="center" vertical="center" wrapText="1"/>
    </xf>
    <xf numFmtId="175" fontId="52" fillId="31" borderId="11" xfId="46" applyNumberFormat="1" applyFont="1" applyFill="1" applyBorder="1" applyAlignment="1">
      <alignment horizontal="center" vertical="center" wrapText="1"/>
    </xf>
    <xf numFmtId="175" fontId="52" fillId="31" borderId="23" xfId="46" applyNumberFormat="1" applyFont="1" applyFill="1" applyBorder="1" applyAlignment="1">
      <alignment horizontal="center" vertical="center" wrapText="1"/>
    </xf>
    <xf numFmtId="175" fontId="52" fillId="31" borderId="22" xfId="46" applyNumberFormat="1" applyFont="1" applyFill="1" applyBorder="1" applyAlignment="1">
      <alignment horizontal="center" vertical="center" wrapText="1"/>
    </xf>
    <xf numFmtId="175" fontId="52" fillId="0" borderId="10" xfId="46" applyNumberFormat="1" applyFont="1" applyBorder="1" applyAlignment="1">
      <alignment horizontal="center" vertical="center"/>
    </xf>
    <xf numFmtId="9" fontId="52" fillId="31" borderId="11" xfId="46" quotePrefix="1" applyNumberFormat="1" applyFont="1" applyFill="1" applyBorder="1" applyAlignment="1">
      <alignment horizontal="center" vertical="center"/>
    </xf>
    <xf numFmtId="9" fontId="52" fillId="31" borderId="23" xfId="46" applyNumberFormat="1" applyFont="1" applyFill="1" applyBorder="1" applyAlignment="1">
      <alignment horizontal="center" vertical="center"/>
    </xf>
    <xf numFmtId="0" fontId="53" fillId="0" borderId="23" xfId="0" applyFont="1" applyBorder="1" applyAlignment="1">
      <alignment horizontal="center" vertical="center"/>
    </xf>
    <xf numFmtId="0" fontId="53" fillId="0" borderId="22" xfId="0" applyFont="1" applyBorder="1" applyAlignment="1">
      <alignment horizontal="center" vertical="center"/>
    </xf>
    <xf numFmtId="0" fontId="78" fillId="0" borderId="33" xfId="0" applyFont="1" applyBorder="1" applyAlignment="1">
      <alignment horizontal="right" vertical="center"/>
    </xf>
    <xf numFmtId="0" fontId="78" fillId="0" borderId="32" xfId="0" applyFont="1" applyBorder="1" applyAlignment="1">
      <alignment horizontal="right" vertical="center"/>
    </xf>
    <xf numFmtId="0" fontId="78" fillId="0" borderId="51" xfId="0" applyFont="1" applyBorder="1" applyAlignment="1">
      <alignment horizontal="right" vertical="center"/>
    </xf>
    <xf numFmtId="0" fontId="78" fillId="0" borderId="25" xfId="0" applyFont="1" applyBorder="1" applyAlignment="1">
      <alignment horizontal="right" vertical="center"/>
    </xf>
    <xf numFmtId="0" fontId="78" fillId="0" borderId="33" xfId="0" applyFont="1" applyBorder="1" applyAlignment="1">
      <alignment horizontal="center" vertical="center"/>
    </xf>
    <xf numFmtId="0" fontId="78" fillId="0" borderId="51" xfId="0" applyFont="1" applyBorder="1" applyAlignment="1">
      <alignment horizontal="center" vertical="center"/>
    </xf>
    <xf numFmtId="0" fontId="77" fillId="0" borderId="31" xfId="46" applyFont="1" applyBorder="1" applyAlignment="1">
      <alignment horizontal="left" vertical="center"/>
    </xf>
    <xf numFmtId="0" fontId="78" fillId="0" borderId="33" xfId="0" applyFont="1" applyBorder="1" applyAlignment="1">
      <alignment horizontal="left" vertical="center"/>
    </xf>
    <xf numFmtId="0" fontId="78" fillId="0" borderId="33" xfId="0" applyFont="1" applyBorder="1" applyAlignment="1"/>
    <xf numFmtId="0" fontId="78" fillId="0" borderId="12" xfId="0" applyFont="1" applyBorder="1" applyAlignment="1">
      <alignment horizontal="left" vertical="center"/>
    </xf>
    <xf numFmtId="0" fontId="78" fillId="0" borderId="51" xfId="0" applyFont="1" applyBorder="1" applyAlignment="1">
      <alignment horizontal="left" vertical="center"/>
    </xf>
    <xf numFmtId="0" fontId="78" fillId="0" borderId="51" xfId="0" applyFont="1" applyBorder="1" applyAlignment="1"/>
    <xf numFmtId="0" fontId="0" fillId="0" borderId="33" xfId="0" applyBorder="1" applyAlignment="1"/>
    <xf numFmtId="0" fontId="0" fillId="0" borderId="51" xfId="0" applyBorder="1" applyAlignment="1"/>
    <xf numFmtId="2" fontId="76" fillId="27" borderId="11" xfId="0" applyNumberFormat="1" applyFont="1" applyFill="1" applyBorder="1" applyAlignment="1">
      <alignment horizontal="center" vertical="center" wrapText="1"/>
    </xf>
    <xf numFmtId="2" fontId="76" fillId="27" borderId="23" xfId="0" applyNumberFormat="1" applyFont="1" applyFill="1" applyBorder="1" applyAlignment="1">
      <alignment horizontal="center" vertical="center" wrapText="1"/>
    </xf>
    <xf numFmtId="2" fontId="76" fillId="27" borderId="22" xfId="0" applyNumberFormat="1" applyFont="1" applyFill="1" applyBorder="1" applyAlignment="1">
      <alignment horizontal="center" vertical="center" wrapText="1"/>
    </xf>
    <xf numFmtId="0" fontId="52" fillId="0" borderId="23" xfId="46" applyFont="1" applyBorder="1" applyAlignment="1">
      <alignment horizontal="left" vertical="center"/>
    </xf>
    <xf numFmtId="0" fontId="72" fillId="30" borderId="11" xfId="46" applyFont="1" applyFill="1" applyBorder="1" applyAlignment="1">
      <alignment horizontal="left" vertical="center" wrapText="1"/>
    </xf>
    <xf numFmtId="0" fontId="72" fillId="30" borderId="23" xfId="46" applyFont="1" applyFill="1" applyBorder="1" applyAlignment="1">
      <alignment horizontal="left" vertical="center" wrapText="1"/>
    </xf>
    <xf numFmtId="0" fontId="72" fillId="30" borderId="22" xfId="46" applyFont="1" applyFill="1" applyBorder="1" applyAlignment="1">
      <alignment horizontal="left" vertical="center" wrapText="1"/>
    </xf>
    <xf numFmtId="174" fontId="52" fillId="0" borderId="11" xfId="46" applyNumberFormat="1" applyFont="1" applyBorder="1" applyAlignment="1">
      <alignment horizontal="center" vertical="center" wrapText="1"/>
    </xf>
    <xf numFmtId="174" fontId="52" fillId="0" borderId="23" xfId="46" applyNumberFormat="1" applyFont="1" applyBorder="1" applyAlignment="1">
      <alignment horizontal="center" vertical="center" wrapText="1"/>
    </xf>
    <xf numFmtId="174" fontId="52" fillId="0" borderId="22" xfId="46" applyNumberFormat="1" applyFont="1" applyBorder="1" applyAlignment="1">
      <alignment horizontal="center" vertical="center" wrapText="1"/>
    </xf>
    <xf numFmtId="174" fontId="52" fillId="0" borderId="10" xfId="46" applyNumberFormat="1" applyFont="1" applyBorder="1" applyAlignment="1">
      <alignment horizontal="center" vertical="center" wrapText="1"/>
    </xf>
    <xf numFmtId="0" fontId="9" fillId="33" borderId="11" xfId="46" applyFont="1" applyFill="1" applyBorder="1" applyAlignment="1" applyProtection="1">
      <alignment horizontal="center" vertical="center"/>
      <protection locked="0" hidden="1"/>
    </xf>
    <xf numFmtId="0" fontId="9" fillId="33" borderId="23" xfId="46" applyFont="1" applyFill="1" applyBorder="1" applyAlignment="1" applyProtection="1">
      <alignment horizontal="center" vertical="center"/>
      <protection locked="0" hidden="1"/>
    </xf>
    <xf numFmtId="0" fontId="9" fillId="33" borderId="22" xfId="46" applyFont="1" applyFill="1" applyBorder="1" applyAlignment="1" applyProtection="1">
      <alignment horizontal="center" vertical="center"/>
      <protection locked="0" hidden="1"/>
    </xf>
    <xf numFmtId="0" fontId="9" fillId="31" borderId="10" xfId="46" applyFont="1" applyFill="1" applyBorder="1" applyAlignment="1" applyProtection="1">
      <alignment horizontal="center" vertical="center"/>
      <protection locked="0" hidden="1"/>
    </xf>
    <xf numFmtId="0" fontId="9" fillId="31" borderId="10" xfId="46" applyFont="1" applyFill="1" applyBorder="1" applyAlignment="1" applyProtection="1">
      <alignment horizontal="center" vertical="center" wrapText="1"/>
      <protection locked="0" hidden="1"/>
    </xf>
    <xf numFmtId="0" fontId="9" fillId="33" borderId="10" xfId="46" applyFont="1" applyFill="1" applyBorder="1" applyAlignment="1" applyProtection="1">
      <alignment horizontal="center" vertical="center" wrapText="1"/>
      <protection locked="0" hidden="1"/>
    </xf>
    <xf numFmtId="0" fontId="9" fillId="33" borderId="10" xfId="46" applyFont="1" applyFill="1" applyBorder="1" applyAlignment="1" applyProtection="1">
      <alignment horizontal="center" vertical="center"/>
      <protection locked="0" hidden="1"/>
    </xf>
    <xf numFmtId="0" fontId="9" fillId="31" borderId="11" xfId="46" applyFont="1" applyFill="1" applyBorder="1" applyAlignment="1" applyProtection="1">
      <alignment horizontal="center" vertical="center"/>
      <protection locked="0" hidden="1"/>
    </xf>
    <xf numFmtId="0" fontId="9" fillId="31" borderId="23" xfId="46" applyFont="1" applyFill="1" applyBorder="1" applyAlignment="1" applyProtection="1">
      <alignment horizontal="center" vertical="center"/>
      <protection locked="0" hidden="1"/>
    </xf>
    <xf numFmtId="0" fontId="9" fillId="31" borderId="22" xfId="46" applyFont="1" applyFill="1" applyBorder="1" applyAlignment="1" applyProtection="1">
      <alignment horizontal="center" vertical="center"/>
      <protection locked="0" hidden="1"/>
    </xf>
    <xf numFmtId="176" fontId="53" fillId="0" borderId="11" xfId="46" applyNumberFormat="1" applyFont="1" applyBorder="1" applyAlignment="1">
      <alignment horizontal="center" vertical="center" wrapText="1"/>
    </xf>
    <xf numFmtId="176" fontId="53" fillId="0" borderId="23" xfId="46" applyNumberFormat="1" applyFont="1" applyBorder="1" applyAlignment="1">
      <alignment horizontal="center" vertical="center" wrapText="1"/>
    </xf>
    <xf numFmtId="176" fontId="53" fillId="0" borderId="22" xfId="46" applyNumberFormat="1" applyFont="1" applyBorder="1" applyAlignment="1">
      <alignment horizontal="center" vertical="center" wrapText="1"/>
    </xf>
    <xf numFmtId="0" fontId="72" fillId="31" borderId="10" xfId="46" applyFont="1" applyFill="1" applyBorder="1" applyAlignment="1">
      <alignment horizontal="center" vertical="center" wrapText="1"/>
    </xf>
    <xf numFmtId="0" fontId="52" fillId="0" borderId="13" xfId="46" applyFont="1" applyBorder="1" applyAlignment="1">
      <alignment horizontal="center" vertical="center"/>
    </xf>
    <xf numFmtId="0" fontId="72" fillId="30" borderId="13" xfId="46" applyFont="1" applyFill="1" applyBorder="1" applyAlignment="1">
      <alignment horizontal="left" vertical="center" wrapText="1"/>
    </xf>
    <xf numFmtId="170" fontId="79" fillId="0" borderId="13" xfId="46" applyNumberFormat="1" applyFont="1" applyBorder="1" applyAlignment="1">
      <alignment horizontal="center" vertical="center"/>
    </xf>
    <xf numFmtId="173" fontId="53" fillId="27" borderId="11" xfId="0" applyNumberFormat="1" applyFont="1" applyFill="1" applyBorder="1" applyAlignment="1">
      <alignment horizontal="center" vertical="center"/>
    </xf>
    <xf numFmtId="173" fontId="53" fillId="27" borderId="23" xfId="0" applyNumberFormat="1" applyFont="1" applyFill="1" applyBorder="1" applyAlignment="1">
      <alignment horizontal="center" vertical="center"/>
    </xf>
    <xf numFmtId="0" fontId="66" fillId="31" borderId="23" xfId="46" applyFont="1" applyFill="1" applyBorder="1" applyAlignment="1">
      <alignment horizontal="center" vertical="center" wrapText="1"/>
    </xf>
    <xf numFmtId="175" fontId="72" fillId="31" borderId="11" xfId="46" applyNumberFormat="1" applyFont="1" applyFill="1" applyBorder="1" applyAlignment="1">
      <alignment horizontal="center" vertical="center" wrapText="1"/>
    </xf>
    <xf numFmtId="175" fontId="72" fillId="31" borderId="23" xfId="46" applyNumberFormat="1"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174" fontId="52" fillId="31" borderId="10" xfId="46" applyNumberFormat="1" applyFont="1" applyFill="1" applyBorder="1" applyAlignment="1">
      <alignment horizontal="center" vertical="center" wrapText="1"/>
    </xf>
    <xf numFmtId="0" fontId="52" fillId="0" borderId="11" xfId="46" applyFont="1" applyBorder="1" applyAlignment="1">
      <alignment horizontal="center" vertical="center"/>
    </xf>
    <xf numFmtId="0" fontId="52" fillId="0" borderId="23" xfId="46" applyFont="1" applyBorder="1" applyAlignment="1">
      <alignment horizontal="center" vertical="center"/>
    </xf>
    <xf numFmtId="0" fontId="52" fillId="0" borderId="22" xfId="46" applyFont="1" applyBorder="1" applyAlignment="1">
      <alignment horizontal="center" vertical="center"/>
    </xf>
    <xf numFmtId="0" fontId="52" fillId="0" borderId="11" xfId="46" applyFont="1" applyBorder="1" applyAlignment="1">
      <alignment horizontal="center" vertical="center" wrapText="1"/>
    </xf>
    <xf numFmtId="0" fontId="52" fillId="0" borderId="23" xfId="46" applyFont="1" applyBorder="1" applyAlignment="1">
      <alignment horizontal="center" vertical="center" wrapText="1"/>
    </xf>
    <xf numFmtId="0" fontId="52" fillId="0" borderId="22" xfId="46" applyFont="1" applyBorder="1" applyAlignment="1">
      <alignment horizontal="center" vertical="center" wrapText="1"/>
    </xf>
    <xf numFmtId="0" fontId="36" fillId="0" borderId="20" xfId="0" applyFont="1" applyBorder="1" applyAlignment="1">
      <alignment horizontal="center" vertical="center"/>
    </xf>
    <xf numFmtId="0" fontId="36" fillId="0" borderId="18" xfId="0" applyFont="1" applyBorder="1" applyAlignment="1">
      <alignment horizontal="center" vertical="center"/>
    </xf>
    <xf numFmtId="0" fontId="66" fillId="32" borderId="10" xfId="46" applyFont="1" applyFill="1" applyBorder="1" applyAlignment="1">
      <alignment horizontal="left" vertical="center" wrapText="1"/>
    </xf>
    <xf numFmtId="0" fontId="52" fillId="0" borderId="12" xfId="46" applyFont="1" applyBorder="1" applyAlignment="1">
      <alignment horizontal="center" vertical="center" wrapText="1"/>
    </xf>
    <xf numFmtId="0" fontId="52" fillId="0" borderId="51" xfId="46" applyFont="1" applyBorder="1" applyAlignment="1">
      <alignment horizontal="center" vertical="center" wrapText="1"/>
    </xf>
    <xf numFmtId="0" fontId="52" fillId="0" borderId="25" xfId="46" applyFont="1" applyBorder="1" applyAlignment="1">
      <alignment horizontal="center" vertical="center" wrapText="1"/>
    </xf>
    <xf numFmtId="0" fontId="72" fillId="30" borderId="12" xfId="46" applyFont="1" applyFill="1" applyBorder="1" applyAlignment="1">
      <alignment horizontal="center" vertical="center" wrapText="1"/>
    </xf>
    <xf numFmtId="0" fontId="72" fillId="30" borderId="51" xfId="46" applyFont="1" applyFill="1" applyBorder="1" applyAlignment="1">
      <alignment horizontal="center" vertical="center" wrapText="1"/>
    </xf>
    <xf numFmtId="176" fontId="72" fillId="31" borderId="10" xfId="46" applyNumberFormat="1" applyFont="1" applyFill="1" applyBorder="1" applyAlignment="1">
      <alignment horizontal="center" vertical="center" wrapText="1"/>
    </xf>
    <xf numFmtId="0" fontId="51" fillId="0" borderId="42" xfId="45" applyFont="1" applyBorder="1" applyAlignment="1">
      <alignment horizontal="left" vertical="center" wrapText="1"/>
    </xf>
    <xf numFmtId="0" fontId="51" fillId="0" borderId="43" xfId="45" applyFont="1" applyBorder="1" applyAlignment="1">
      <alignment horizontal="left" vertical="center" wrapText="1"/>
    </xf>
    <xf numFmtId="0" fontId="51" fillId="0" borderId="44" xfId="45" applyFont="1" applyBorder="1" applyAlignment="1">
      <alignment horizontal="left" vertical="center" wrapText="1"/>
    </xf>
    <xf numFmtId="0" fontId="51" fillId="0" borderId="45" xfId="45" applyFont="1" applyBorder="1" applyAlignment="1">
      <alignment horizontal="left" vertical="center" wrapText="1"/>
    </xf>
    <xf numFmtId="0" fontId="51" fillId="0" borderId="0" xfId="45" applyFont="1" applyBorder="1" applyAlignment="1">
      <alignment horizontal="left" vertical="center" wrapText="1"/>
    </xf>
    <xf numFmtId="0" fontId="51" fillId="0" borderId="46" xfId="45" applyFont="1" applyBorder="1" applyAlignment="1">
      <alignment horizontal="left" vertical="center" wrapText="1"/>
    </xf>
    <xf numFmtId="0" fontId="51" fillId="0" borderId="47" xfId="45" applyFont="1" applyBorder="1" applyAlignment="1">
      <alignment horizontal="left" vertical="center" wrapText="1"/>
    </xf>
    <xf numFmtId="0" fontId="51" fillId="0" borderId="48" xfId="45" applyFont="1" applyBorder="1" applyAlignment="1">
      <alignment horizontal="left" vertical="center" wrapText="1"/>
    </xf>
    <xf numFmtId="0" fontId="51" fillId="0" borderId="49" xfId="45" applyFont="1" applyBorder="1" applyAlignment="1">
      <alignment horizontal="left" vertical="center" wrapText="1"/>
    </xf>
    <xf numFmtId="0" fontId="51" fillId="0" borderId="50" xfId="45" applyFont="1" applyBorder="1" applyAlignment="1">
      <alignment horizontal="center" vertical="center"/>
    </xf>
    <xf numFmtId="0" fontId="35" fillId="30" borderId="10" xfId="45" applyFont="1" applyFill="1" applyBorder="1" applyAlignment="1">
      <alignment horizontal="left" vertical="center" wrapText="1"/>
    </xf>
    <xf numFmtId="0" fontId="51" fillId="0" borderId="11" xfId="45" applyFont="1" applyBorder="1" applyAlignment="1">
      <alignment horizontal="center" vertical="center" shrinkToFit="1"/>
    </xf>
    <xf numFmtId="0" fontId="51" fillId="0" borderId="22" xfId="45" applyFont="1" applyBorder="1" applyAlignment="1">
      <alignment horizontal="center" vertical="center" shrinkToFit="1"/>
    </xf>
    <xf numFmtId="0" fontId="51" fillId="0" borderId="10" xfId="45" applyFont="1" applyBorder="1" applyAlignment="1">
      <alignment horizontal="left" vertical="center"/>
    </xf>
    <xf numFmtId="14" fontId="51" fillId="0" borderId="11" xfId="45" applyNumberFormat="1" applyFont="1" applyBorder="1" applyAlignment="1">
      <alignment horizontal="center" vertical="center" wrapText="1"/>
    </xf>
    <xf numFmtId="0" fontId="51" fillId="0" borderId="22" xfId="45" applyFont="1" applyBorder="1" applyAlignment="1">
      <alignment horizontal="center" vertical="center" wrapText="1"/>
    </xf>
    <xf numFmtId="0" fontId="35" fillId="30" borderId="37" xfId="45" applyFont="1" applyFill="1" applyBorder="1" applyAlignment="1">
      <alignment horizontal="left" vertical="center" wrapText="1"/>
    </xf>
    <xf numFmtId="0" fontId="51" fillId="0" borderId="10" xfId="45" applyFont="1" applyBorder="1" applyAlignment="1">
      <alignment horizontal="center" vertical="center" shrinkToFit="1"/>
    </xf>
    <xf numFmtId="0" fontId="35" fillId="0" borderId="11" xfId="45" applyFont="1" applyBorder="1" applyAlignment="1">
      <alignment horizontal="center" vertical="center" shrinkToFit="1"/>
    </xf>
    <xf numFmtId="0" fontId="35" fillId="0" borderId="39" xfId="45" applyFont="1" applyBorder="1" applyAlignment="1">
      <alignment horizontal="center" vertical="center" shrinkToFit="1"/>
    </xf>
    <xf numFmtId="0" fontId="35" fillId="30" borderId="40" xfId="45" applyFont="1" applyFill="1" applyBorder="1" applyAlignment="1">
      <alignment horizontal="left" vertical="center" wrapText="1"/>
    </xf>
    <xf numFmtId="0" fontId="35" fillId="30" borderId="41" xfId="45" applyFont="1" applyFill="1" applyBorder="1" applyAlignment="1">
      <alignment horizontal="left" vertical="center" wrapText="1"/>
    </xf>
    <xf numFmtId="0" fontId="51" fillId="0" borderId="41" xfId="45" applyFont="1" applyBorder="1" applyAlignment="1">
      <alignment horizontal="center" vertical="center" shrinkToFit="1"/>
    </xf>
    <xf numFmtId="0" fontId="51" fillId="0" borderId="52" xfId="45" applyFont="1" applyBorder="1" applyAlignment="1">
      <alignment horizontal="center" vertical="center" shrinkToFit="1"/>
    </xf>
    <xf numFmtId="0" fontId="35" fillId="0" borderId="10" xfId="45" applyFont="1" applyBorder="1" applyAlignment="1">
      <alignment horizontal="center" vertical="center" wrapText="1"/>
    </xf>
    <xf numFmtId="0" fontId="35" fillId="0" borderId="38" xfId="45" applyFont="1" applyBorder="1" applyAlignment="1">
      <alignment horizontal="center" vertical="center" wrapText="1"/>
    </xf>
    <xf numFmtId="0" fontId="51" fillId="0" borderId="38" xfId="45" applyFont="1" applyBorder="1" applyAlignment="1">
      <alignment horizontal="center" vertical="center" shrinkToFit="1"/>
    </xf>
    <xf numFmtId="14" fontId="51" fillId="0" borderId="10" xfId="45" applyNumberFormat="1" applyFont="1" applyBorder="1" applyAlignment="1">
      <alignment horizontal="center" vertical="center" shrinkToFit="1"/>
    </xf>
    <xf numFmtId="0" fontId="51" fillId="0" borderId="10" xfId="45" applyFont="1" applyBorder="1" applyAlignment="1">
      <alignment horizontal="center" vertical="center" wrapText="1"/>
    </xf>
    <xf numFmtId="0" fontId="51" fillId="0" borderId="38" xfId="45" applyFont="1" applyBorder="1" applyAlignment="1">
      <alignment horizontal="center" vertical="center" wrapText="1"/>
    </xf>
    <xf numFmtId="0" fontId="35" fillId="30" borderId="34" xfId="45" applyFont="1" applyFill="1" applyBorder="1" applyAlignment="1">
      <alignment horizontal="left" vertical="center" wrapText="1"/>
    </xf>
    <xf numFmtId="0" fontId="35" fillId="30" borderId="35" xfId="45" applyFont="1" applyFill="1" applyBorder="1" applyAlignment="1">
      <alignment horizontal="left" vertical="center" wrapText="1"/>
    </xf>
    <xf numFmtId="0" fontId="51" fillId="0" borderId="35" xfId="45" applyFont="1" applyBorder="1" applyAlignment="1">
      <alignment horizontal="center" vertical="center" shrinkToFit="1"/>
    </xf>
    <xf numFmtId="0" fontId="35" fillId="0" borderId="35" xfId="45" applyFont="1" applyBorder="1" applyAlignment="1">
      <alignment horizontal="center" vertical="center" wrapText="1"/>
    </xf>
    <xf numFmtId="0" fontId="35" fillId="0" borderId="36" xfId="45" applyFont="1" applyBorder="1" applyAlignment="1">
      <alignment horizontal="center" vertical="center" wrapText="1"/>
    </xf>
    <xf numFmtId="0" fontId="35" fillId="30" borderId="11" xfId="45" applyFont="1" applyFill="1" applyBorder="1" applyAlignment="1">
      <alignment horizontal="left" vertical="center" wrapText="1"/>
    </xf>
    <xf numFmtId="0" fontId="35" fillId="30" borderId="23" xfId="45" applyFont="1" applyFill="1" applyBorder="1" applyAlignment="1">
      <alignment horizontal="left" vertical="center" wrapText="1"/>
    </xf>
    <xf numFmtId="0" fontId="35" fillId="30" borderId="22" xfId="45" applyFont="1" applyFill="1" applyBorder="1" applyAlignment="1">
      <alignment horizontal="left" vertical="center" wrapText="1"/>
    </xf>
    <xf numFmtId="0" fontId="52" fillId="0" borderId="11" xfId="45" quotePrefix="1" applyFont="1" applyBorder="1" applyAlignment="1">
      <alignment horizontal="center" vertical="center" shrinkToFit="1"/>
    </xf>
    <xf numFmtId="0" fontId="52" fillId="0" borderId="22" xfId="45" applyFont="1" applyBorder="1" applyAlignment="1">
      <alignment horizontal="center" vertical="center" shrinkToFit="1"/>
    </xf>
    <xf numFmtId="0" fontId="52" fillId="0" borderId="10" xfId="45" quotePrefix="1" applyFont="1" applyBorder="1" applyAlignment="1">
      <alignment horizontal="center" vertical="center" shrinkToFit="1"/>
    </xf>
    <xf numFmtId="0" fontId="52" fillId="0" borderId="10" xfId="45" applyFont="1" applyBorder="1" applyAlignment="1">
      <alignment horizontal="center" vertical="center" shrinkToFit="1"/>
    </xf>
    <xf numFmtId="0" fontId="35" fillId="0" borderId="0" xfId="45" applyFont="1" applyAlignment="1">
      <alignment horizontal="left" vertical="center"/>
    </xf>
    <xf numFmtId="0" fontId="51" fillId="0" borderId="33" xfId="45" applyFont="1" applyBorder="1" applyAlignment="1">
      <alignment horizontal="center" vertical="center"/>
    </xf>
    <xf numFmtId="14" fontId="51" fillId="0" borderId="11" xfId="45" applyNumberFormat="1" applyFont="1" applyBorder="1" applyAlignment="1">
      <alignment horizontal="center" vertical="center"/>
    </xf>
    <xf numFmtId="0" fontId="0" fillId="0" borderId="22" xfId="0" applyBorder="1" applyAlignment="1">
      <alignment horizontal="center" vertical="center"/>
    </xf>
    <xf numFmtId="0" fontId="35" fillId="0" borderId="33" xfId="45" applyFont="1" applyBorder="1" applyAlignment="1">
      <alignment horizontal="center" vertical="center"/>
    </xf>
    <xf numFmtId="170" fontId="52" fillId="0" borderId="10" xfId="45" applyNumberFormat="1" applyFont="1" applyBorder="1" applyAlignment="1">
      <alignment horizontal="center" vertical="center" shrinkToFit="1"/>
    </xf>
    <xf numFmtId="171" fontId="52" fillId="0" borderId="10" xfId="45" applyNumberFormat="1" applyFont="1" applyBorder="1" applyAlignment="1">
      <alignment horizontal="center" vertical="center" shrinkToFit="1"/>
    </xf>
    <xf numFmtId="172" fontId="52" fillId="0" borderId="10" xfId="45" applyNumberFormat="1" applyFont="1" applyBorder="1" applyAlignment="1">
      <alignment horizontal="center" vertical="center" shrinkToFit="1"/>
    </xf>
    <xf numFmtId="0" fontId="64" fillId="30" borderId="10" xfId="45" applyFont="1" applyFill="1" applyBorder="1" applyAlignment="1">
      <alignment horizontal="left" vertical="center" wrapText="1"/>
    </xf>
    <xf numFmtId="0" fontId="52" fillId="0" borderId="11" xfId="45" applyFont="1" applyBorder="1" applyAlignment="1">
      <alignment horizontal="center" vertical="center"/>
    </xf>
    <xf numFmtId="0" fontId="52" fillId="0" borderId="23" xfId="45" applyFont="1" applyBorder="1" applyAlignment="1">
      <alignment horizontal="center" vertical="center"/>
    </xf>
    <xf numFmtId="0" fontId="52" fillId="0" borderId="22" xfId="45" applyFont="1" applyBorder="1" applyAlignment="1">
      <alignment horizontal="center" vertical="center"/>
    </xf>
    <xf numFmtId="0" fontId="35" fillId="0" borderId="10" xfId="45" applyFont="1" applyBorder="1" applyAlignment="1">
      <alignment horizontal="center" vertical="center"/>
    </xf>
    <xf numFmtId="0" fontId="52" fillId="0" borderId="11" xfId="45" applyFont="1" applyBorder="1" applyAlignment="1">
      <alignment horizontal="center" vertical="center" shrinkToFit="1"/>
    </xf>
    <xf numFmtId="170" fontId="52" fillId="0" borderId="11" xfId="45" applyNumberFormat="1" applyFont="1" applyBorder="1" applyAlignment="1">
      <alignment horizontal="center" vertical="center" shrinkToFit="1"/>
    </xf>
    <xf numFmtId="170" fontId="52" fillId="0" borderId="22" xfId="45" applyNumberFormat="1" applyFont="1" applyBorder="1" applyAlignment="1">
      <alignment horizontal="center" vertical="center" shrinkToFit="1"/>
    </xf>
    <xf numFmtId="173" fontId="52" fillId="0" borderId="10" xfId="45" applyNumberFormat="1" applyFont="1" applyBorder="1" applyAlignment="1">
      <alignment horizontal="center" vertical="center" shrinkToFit="1"/>
    </xf>
    <xf numFmtId="171" fontId="52" fillId="0" borderId="11" xfId="45" applyNumberFormat="1" applyFont="1" applyBorder="1" applyAlignment="1">
      <alignment horizontal="center" vertical="center" shrinkToFit="1"/>
    </xf>
    <xf numFmtId="171" fontId="52" fillId="0" borderId="22" xfId="45" applyNumberFormat="1" applyFont="1" applyBorder="1" applyAlignment="1">
      <alignment horizontal="center" vertical="center" shrinkToFit="1"/>
    </xf>
    <xf numFmtId="0" fontId="67" fillId="30" borderId="10" xfId="45" applyFont="1" applyFill="1" applyBorder="1" applyAlignment="1">
      <alignment horizontal="left" vertical="center" wrapText="1"/>
    </xf>
    <xf numFmtId="0" fontId="51" fillId="0" borderId="10" xfId="45" applyFont="1" applyBorder="1" applyAlignment="1">
      <alignment horizontal="left" vertical="center" wrapText="1"/>
    </xf>
    <xf numFmtId="0" fontId="51" fillId="0" borderId="11" xfId="45" applyFont="1" applyBorder="1" applyAlignment="1">
      <alignment horizontal="left" vertical="center" wrapText="1"/>
    </xf>
    <xf numFmtId="0" fontId="51" fillId="0" borderId="23" xfId="45" applyFont="1" applyBorder="1" applyAlignment="1">
      <alignment horizontal="left" vertical="center" wrapText="1"/>
    </xf>
    <xf numFmtId="0" fontId="51" fillId="0" borderId="22" xfId="45" applyFont="1" applyBorder="1" applyAlignment="1">
      <alignment horizontal="left" vertical="center" wrapText="1"/>
    </xf>
    <xf numFmtId="0" fontId="51" fillId="0" borderId="23" xfId="45" applyFont="1" applyBorder="1" applyAlignment="1">
      <alignment horizontal="center" vertical="center" wrapText="1"/>
    </xf>
    <xf numFmtId="0" fontId="51" fillId="0" borderId="0" xfId="45" applyFont="1" applyAlignment="1">
      <alignment horizontal="left" vertical="center" wrapText="1"/>
    </xf>
    <xf numFmtId="0" fontId="69" fillId="0" borderId="10" xfId="45" applyFont="1" applyBorder="1" applyAlignment="1">
      <alignment horizontal="left" vertical="center" wrapText="1"/>
    </xf>
    <xf numFmtId="0" fontId="67" fillId="30" borderId="11" xfId="45" applyFont="1" applyFill="1" applyBorder="1" applyAlignment="1">
      <alignment horizontal="left" vertical="center" wrapText="1"/>
    </xf>
    <xf numFmtId="0" fontId="67" fillId="30" borderId="23" xfId="45" applyFont="1" applyFill="1" applyBorder="1" applyAlignment="1">
      <alignment horizontal="left" vertical="center" wrapText="1"/>
    </xf>
    <xf numFmtId="0" fontId="67" fillId="30" borderId="22" xfId="45" applyFont="1" applyFill="1" applyBorder="1" applyAlignment="1">
      <alignment horizontal="left" vertical="center" wrapText="1"/>
    </xf>
    <xf numFmtId="0" fontId="72" fillId="0" borderId="11" xfId="45" applyFont="1" applyBorder="1" applyAlignment="1">
      <alignment horizontal="left" vertical="center" wrapText="1"/>
    </xf>
    <xf numFmtId="0" fontId="72" fillId="0" borderId="23" xfId="45" applyFont="1" applyBorder="1" applyAlignment="1">
      <alignment horizontal="left" vertical="center" wrapText="1"/>
    </xf>
    <xf numFmtId="0" fontId="72" fillId="0" borderId="22" xfId="45" applyFont="1" applyBorder="1" applyAlignment="1">
      <alignment horizontal="left" vertical="center" wrapText="1"/>
    </xf>
    <xf numFmtId="0" fontId="51" fillId="30" borderId="10" xfId="45" applyFont="1" applyFill="1" applyBorder="1" applyAlignment="1">
      <alignment horizontal="left" vertical="center" wrapText="1"/>
    </xf>
    <xf numFmtId="0" fontId="70" fillId="0" borderId="10" xfId="45" applyFont="1" applyBorder="1" applyAlignment="1">
      <alignment horizontal="left" vertical="center" wrapText="1"/>
    </xf>
    <xf numFmtId="0" fontId="51" fillId="0" borderId="11" xfId="45" applyFont="1" applyBorder="1" applyAlignment="1">
      <alignment horizontal="center" vertical="center" wrapText="1"/>
    </xf>
    <xf numFmtId="0" fontId="68" fillId="30" borderId="10" xfId="45" applyFont="1" applyFill="1" applyBorder="1" applyAlignment="1">
      <alignment horizontal="left" vertical="center" wrapText="1"/>
    </xf>
    <xf numFmtId="0" fontId="67" fillId="30" borderId="10" xfId="45" applyFont="1" applyFill="1" applyBorder="1" applyAlignment="1">
      <alignment vertical="center"/>
    </xf>
    <xf numFmtId="0" fontId="65" fillId="0" borderId="11" xfId="45" applyFont="1" applyBorder="1" applyAlignment="1">
      <alignment vertical="center"/>
    </xf>
    <xf numFmtId="0" fontId="65" fillId="0" borderId="23" xfId="45" applyFont="1" applyBorder="1" applyAlignment="1">
      <alignment vertical="center"/>
    </xf>
    <xf numFmtId="0" fontId="65" fillId="0" borderId="22" xfId="45" applyFont="1" applyBorder="1" applyAlignment="1">
      <alignment vertical="center"/>
    </xf>
    <xf numFmtId="0" fontId="34" fillId="0" borderId="0" xfId="45" applyFont="1" applyAlignment="1">
      <alignment horizontal="justify" vertical="center" wrapText="1"/>
    </xf>
    <xf numFmtId="0" fontId="51" fillId="0" borderId="0" xfId="45" applyFont="1" applyAlignment="1">
      <alignment horizontal="justify" vertical="center" wrapText="1"/>
    </xf>
    <xf numFmtId="0" fontId="68" fillId="30" borderId="10" xfId="45" applyFont="1" applyFill="1" applyBorder="1" applyAlignment="1">
      <alignment vertical="center" wrapText="1"/>
    </xf>
    <xf numFmtId="0" fontId="67" fillId="30" borderId="10" xfId="45" applyFont="1" applyFill="1" applyBorder="1" applyAlignment="1">
      <alignment vertical="center" wrapText="1"/>
    </xf>
    <xf numFmtId="0" fontId="66" fillId="31" borderId="11" xfId="45" applyNumberFormat="1" applyFont="1" applyFill="1" applyBorder="1" applyAlignment="1">
      <alignment horizontal="center" vertical="center" wrapText="1" shrinkToFit="1"/>
    </xf>
    <xf numFmtId="0" fontId="66" fillId="31" borderId="23" xfId="45" applyNumberFormat="1" applyFont="1" applyFill="1" applyBorder="1" applyAlignment="1">
      <alignment horizontal="center" vertical="center" wrapText="1" shrinkToFit="1"/>
    </xf>
    <xf numFmtId="0" fontId="66" fillId="31" borderId="22" xfId="45" applyNumberFormat="1" applyFont="1" applyFill="1" applyBorder="1" applyAlignment="1">
      <alignment horizontal="center" vertical="center" wrapText="1" shrinkToFit="1"/>
    </xf>
    <xf numFmtId="0" fontId="33" fillId="0" borderId="0" xfId="47" applyFont="1" applyAlignment="1">
      <alignment horizontal="justify" vertical="justify" wrapText="1"/>
    </xf>
    <xf numFmtId="0" fontId="56" fillId="0" borderId="11" xfId="47" applyFont="1" applyBorder="1" applyAlignment="1">
      <alignment vertical="center"/>
    </xf>
    <xf numFmtId="0" fontId="56" fillId="0" borderId="23" xfId="47" applyFont="1" applyBorder="1" applyAlignment="1">
      <alignment vertical="center"/>
    </xf>
    <xf numFmtId="0" fontId="56" fillId="0" borderId="22" xfId="47" applyFont="1" applyBorder="1" applyAlignment="1">
      <alignment vertical="center"/>
    </xf>
    <xf numFmtId="0" fontId="1" fillId="0" borderId="33" xfId="47" applyBorder="1" applyAlignment="1">
      <alignment horizontal="center"/>
    </xf>
    <xf numFmtId="0" fontId="74" fillId="0" borderId="0" xfId="47" applyFont="1" applyAlignment="1">
      <alignment horizontal="justify" vertical="justify" wrapText="1"/>
    </xf>
    <xf numFmtId="0" fontId="58" fillId="0" borderId="0" xfId="47" applyFont="1" applyAlignment="1">
      <alignment horizontal="justify" vertical="justify" wrapText="1"/>
    </xf>
    <xf numFmtId="0" fontId="59" fillId="0" borderId="0" xfId="47" applyFont="1" applyAlignment="1">
      <alignment horizontal="justify" wrapText="1"/>
    </xf>
    <xf numFmtId="0" fontId="33" fillId="0" borderId="0" xfId="47" applyFont="1" applyAlignment="1">
      <alignment horizontal="justify" wrapText="1"/>
    </xf>
    <xf numFmtId="0" fontId="33" fillId="0" borderId="51" xfId="47" applyFont="1" applyBorder="1" applyAlignment="1">
      <alignment horizontal="justify" wrapText="1"/>
    </xf>
    <xf numFmtId="0" fontId="58" fillId="30" borderId="10" xfId="47" applyFont="1" applyFill="1" applyBorder="1" applyAlignment="1">
      <alignment horizontal="center" wrapText="1"/>
    </xf>
    <xf numFmtId="0" fontId="33" fillId="0" borderId="10" xfId="47" applyFont="1" applyBorder="1" applyAlignment="1">
      <alignment horizontal="left" vertical="center" wrapText="1"/>
    </xf>
    <xf numFmtId="0" fontId="63" fillId="0" borderId="11" xfId="47" applyFont="1" applyBorder="1" applyAlignment="1">
      <alignment horizontal="center" vertical="center" wrapText="1"/>
    </xf>
    <xf numFmtId="0" fontId="63" fillId="0" borderId="22" xfId="47" applyFont="1" applyBorder="1" applyAlignment="1">
      <alignment horizontal="center" vertical="center" wrapText="1"/>
    </xf>
    <xf numFmtId="0" fontId="33" fillId="31" borderId="0" xfId="47" applyFont="1" applyFill="1" applyBorder="1" applyAlignment="1">
      <alignment horizontal="justify" vertical="center" wrapText="1"/>
    </xf>
    <xf numFmtId="0" fontId="56" fillId="0" borderId="10" xfId="47" applyFont="1" applyBorder="1" applyAlignment="1">
      <alignment horizontal="left" vertical="center"/>
    </xf>
    <xf numFmtId="0" fontId="1" fillId="0" borderId="0" xfId="47" applyBorder="1" applyAlignment="1">
      <alignment horizontal="center"/>
    </xf>
    <xf numFmtId="0" fontId="59" fillId="0" borderId="0" xfId="47" applyFont="1" applyAlignment="1">
      <alignment horizontal="left" vertical="center" wrapText="1"/>
    </xf>
    <xf numFmtId="0" fontId="33" fillId="0" borderId="0" xfId="47" applyFont="1" applyBorder="1" applyAlignment="1">
      <alignment horizontal="justify" vertical="center" wrapText="1"/>
    </xf>
    <xf numFmtId="0" fontId="58" fillId="30" borderId="11" xfId="47" applyFont="1" applyFill="1" applyBorder="1" applyAlignment="1">
      <alignment horizontal="left" vertical="center" wrapText="1"/>
    </xf>
    <xf numFmtId="0" fontId="58" fillId="30" borderId="23" xfId="47" applyFont="1" applyFill="1" applyBorder="1" applyAlignment="1">
      <alignment horizontal="left" vertical="center" wrapText="1"/>
    </xf>
    <xf numFmtId="0" fontId="58" fillId="30" borderId="22" xfId="47" applyFont="1" applyFill="1" applyBorder="1" applyAlignment="1">
      <alignment horizontal="left" vertical="center" wrapText="1"/>
    </xf>
    <xf numFmtId="0" fontId="58" fillId="32" borderId="10" xfId="47" applyFont="1" applyFill="1" applyBorder="1" applyAlignment="1">
      <alignment horizontal="left" vertical="center"/>
    </xf>
    <xf numFmtId="0" fontId="33" fillId="0" borderId="10" xfId="47" applyFont="1" applyBorder="1" applyAlignment="1">
      <alignment horizontal="center" vertical="center" wrapText="1"/>
    </xf>
    <xf numFmtId="0" fontId="61" fillId="0" borderId="10" xfId="47" applyFont="1" applyBorder="1" applyAlignment="1">
      <alignment horizontal="left" vertical="center" wrapText="1"/>
    </xf>
    <xf numFmtId="0" fontId="61" fillId="0" borderId="11" xfId="47" applyFont="1" applyBorder="1" applyAlignment="1">
      <alignment horizontal="left" vertical="center" wrapText="1"/>
    </xf>
    <xf numFmtId="0" fontId="61" fillId="0" borderId="23" xfId="47" applyFont="1" applyBorder="1" applyAlignment="1">
      <alignment horizontal="left" vertical="center" wrapText="1"/>
    </xf>
    <xf numFmtId="0" fontId="61" fillId="0" borderId="22" xfId="47" applyFont="1" applyBorder="1" applyAlignment="1">
      <alignment horizontal="left" vertical="center" wrapText="1"/>
    </xf>
    <xf numFmtId="0" fontId="33" fillId="0" borderId="11" xfId="47" applyFont="1" applyBorder="1" applyAlignment="1">
      <alignment horizontal="center" vertical="center" wrapText="1"/>
    </xf>
    <xf numFmtId="0" fontId="33" fillId="0" borderId="23" xfId="47" applyFont="1" applyBorder="1" applyAlignment="1">
      <alignment horizontal="center" vertical="center" wrapText="1"/>
    </xf>
    <xf numFmtId="0" fontId="33" fillId="0" borderId="22" xfId="47" applyFont="1" applyBorder="1" applyAlignment="1">
      <alignment horizontal="center" vertical="center" wrapText="1"/>
    </xf>
    <xf numFmtId="0" fontId="33" fillId="0" borderId="11" xfId="47" applyFont="1" applyBorder="1" applyAlignment="1">
      <alignment horizontal="left" vertical="center" wrapText="1"/>
    </xf>
    <xf numFmtId="0" fontId="33" fillId="0" borderId="23" xfId="47" applyFont="1" applyBorder="1" applyAlignment="1">
      <alignment horizontal="left" vertical="center" wrapText="1"/>
    </xf>
    <xf numFmtId="0" fontId="33" fillId="0" borderId="22" xfId="47" applyFont="1" applyBorder="1" applyAlignment="1">
      <alignment horizontal="left"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4" xfId="48"/>
    <cellStyle name="Normal 3" xfId="46"/>
    <cellStyle name="Normal 4" xfId="47"/>
    <cellStyle name="Normal 6" xfId="37"/>
    <cellStyle name="Normal 6 2" xfId="38"/>
    <cellStyle name="Normal_PPlan"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IZ343"/>
  <sheetViews>
    <sheetView showGridLines="0" zoomScaleNormal="100" workbookViewId="0">
      <pane ySplit="9" topLeftCell="A10" activePane="bottomLeft" state="frozen"/>
      <selection activeCell="F17" sqref="F17"/>
      <selection pane="bottomLeft" activeCell="O19" sqref="O19"/>
    </sheetView>
  </sheetViews>
  <sheetFormatPr defaultRowHeight="15" x14ac:dyDescent="0.25"/>
  <cols>
    <col min="1" max="1" width="9.7109375" style="109" customWidth="1"/>
    <col min="2" max="2" width="17.42578125" style="10" customWidth="1"/>
    <col min="3" max="5" width="3.7109375" style="109" customWidth="1"/>
    <col min="6" max="6" width="5.42578125" style="107" customWidth="1"/>
    <col min="7" max="7" width="4.85546875" style="149" customWidth="1"/>
    <col min="8" max="8" width="4.42578125" style="150" customWidth="1"/>
    <col min="9" max="9" width="5.85546875" style="151" customWidth="1"/>
    <col min="10" max="10" width="2.42578125" style="152" customWidth="1"/>
    <col min="11" max="11" width="4.5703125" style="153" customWidth="1"/>
    <col min="12" max="12" width="5.85546875" style="151" customWidth="1"/>
    <col min="13" max="13" width="2.85546875" style="152" customWidth="1"/>
    <col min="14" max="14" width="26" style="152" customWidth="1"/>
    <col min="15" max="15" width="13.7109375" style="149" customWidth="1"/>
    <col min="16" max="16" width="10.85546875" style="149" customWidth="1"/>
    <col min="17" max="17" width="11.42578125" style="154" customWidth="1"/>
    <col min="18" max="22" width="9.28515625" style="139" customWidth="1"/>
    <col min="23" max="23" width="4.140625" style="109" customWidth="1"/>
    <col min="24" max="24" width="9" style="110" customWidth="1"/>
    <col min="25" max="40" width="8.7109375" style="110" hidden="1" customWidth="1"/>
    <col min="41" max="41" width="8.7109375" style="147" hidden="1" customWidth="1"/>
    <col min="42" max="42" width="8.7109375" style="110" hidden="1" customWidth="1"/>
    <col min="43" max="43" width="8.7109375" style="148" hidden="1" customWidth="1"/>
    <col min="44" max="66" width="8.7109375" style="110" hidden="1" customWidth="1"/>
    <col min="67" max="138" width="8.7109375" style="110" customWidth="1"/>
    <col min="139" max="165" width="8.7109375" style="111" customWidth="1"/>
    <col min="166" max="203" width="1.140625" style="111" customWidth="1"/>
    <col min="204" max="253" width="9.140625" style="111"/>
    <col min="254" max="16384" width="9.140625" style="112"/>
  </cols>
  <sheetData>
    <row r="1" spans="1:260" ht="15" customHeight="1" x14ac:dyDescent="0.25">
      <c r="A1" s="106"/>
      <c r="B1" s="3"/>
      <c r="C1" s="106"/>
      <c r="D1" s="106"/>
      <c r="E1" s="106"/>
      <c r="G1" s="207" t="s">
        <v>320</v>
      </c>
      <c r="H1" s="208"/>
      <c r="I1" s="208"/>
      <c r="J1" s="208"/>
      <c r="K1" s="208"/>
      <c r="L1" s="208"/>
      <c r="M1" s="208"/>
      <c r="N1" s="208"/>
      <c r="O1" s="208"/>
      <c r="P1" s="208"/>
      <c r="Q1" s="208"/>
      <c r="R1" s="208"/>
      <c r="S1" s="108"/>
      <c r="T1" s="108"/>
      <c r="U1" s="108"/>
      <c r="V1" s="108"/>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260" ht="21" thickBot="1" x14ac:dyDescent="0.3">
      <c r="A2" s="106"/>
      <c r="B2" s="106"/>
      <c r="C2" s="106"/>
      <c r="D2" s="106"/>
      <c r="E2" s="106"/>
      <c r="G2" s="208"/>
      <c r="H2" s="208"/>
      <c r="I2" s="208"/>
      <c r="J2" s="208"/>
      <c r="K2" s="208"/>
      <c r="L2" s="208"/>
      <c r="M2" s="208"/>
      <c r="N2" s="208"/>
      <c r="O2" s="208"/>
      <c r="P2" s="208"/>
      <c r="Q2" s="208"/>
      <c r="R2" s="208"/>
      <c r="S2" s="108"/>
      <c r="T2" s="108"/>
      <c r="U2" s="108"/>
      <c r="V2" s="108"/>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260" ht="16.5" thickBot="1" x14ac:dyDescent="0.3">
      <c r="A3" s="106"/>
      <c r="B3" s="106"/>
      <c r="C3" s="106"/>
      <c r="D3" s="106"/>
      <c r="E3" s="106"/>
      <c r="G3" s="228" t="s">
        <v>11</v>
      </c>
      <c r="H3" s="210"/>
      <c r="I3" s="212" t="str">
        <f>B13</f>
        <v>Voy. 4 / 16 / B</v>
      </c>
      <c r="J3" s="213"/>
      <c r="K3" s="213"/>
      <c r="L3" s="213"/>
      <c r="M3" s="214"/>
      <c r="N3" s="47"/>
      <c r="O3" s="48" t="s">
        <v>58</v>
      </c>
      <c r="P3" s="50">
        <v>6.4</v>
      </c>
      <c r="Q3" s="49">
        <f>(P3+R3)/2</f>
        <v>7.55</v>
      </c>
      <c r="R3" s="51">
        <v>8.6999999999999993</v>
      </c>
      <c r="S3" s="56"/>
      <c r="T3" s="56"/>
      <c r="U3" s="56"/>
      <c r="V3" s="5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260" ht="15.75" thickBot="1" x14ac:dyDescent="0.3">
      <c r="A4" s="106"/>
      <c r="B4" s="106"/>
      <c r="C4" s="106"/>
      <c r="D4" s="106"/>
      <c r="E4" s="106"/>
      <c r="G4" s="4" t="s">
        <v>19</v>
      </c>
      <c r="H4" s="224" t="str">
        <f>B14</f>
        <v>DELAWARE</v>
      </c>
      <c r="I4" s="224"/>
      <c r="J4" s="224"/>
      <c r="K4" s="224"/>
      <c r="L4" s="224"/>
      <c r="M4" s="225"/>
      <c r="N4" s="4" t="s">
        <v>21</v>
      </c>
      <c r="O4" s="209">
        <f>SUM(P11:P82)/R4/24</f>
        <v>0</v>
      </c>
      <c r="P4" s="210"/>
      <c r="Q4" s="32" t="s">
        <v>12</v>
      </c>
      <c r="R4" s="33">
        <v>13</v>
      </c>
      <c r="S4" s="57"/>
      <c r="T4" s="57"/>
      <c r="U4" s="57"/>
      <c r="V4" s="57"/>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260" ht="15.75" customHeight="1" thickBot="1" x14ac:dyDescent="0.3">
      <c r="A5" s="106"/>
      <c r="B5" s="106"/>
      <c r="C5" s="106"/>
      <c r="D5" s="106"/>
      <c r="E5" s="106"/>
      <c r="G5" s="4" t="s">
        <v>20</v>
      </c>
      <c r="H5" s="226" t="str">
        <f>B15</f>
        <v>BONGA</v>
      </c>
      <c r="I5" s="226"/>
      <c r="J5" s="226"/>
      <c r="K5" s="226"/>
      <c r="L5" s="226"/>
      <c r="M5" s="227"/>
      <c r="N5" s="4" t="s">
        <v>22</v>
      </c>
      <c r="O5" s="211">
        <f>SUM(P11:P82)</f>
        <v>0</v>
      </c>
      <c r="P5" s="210"/>
      <c r="Q5" s="62">
        <v>42578</v>
      </c>
      <c r="R5" s="63"/>
      <c r="S5" s="58"/>
      <c r="T5" s="58"/>
      <c r="U5" s="58"/>
      <c r="V5" s="58"/>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260" ht="15.75" customHeight="1" x14ac:dyDescent="0.25">
      <c r="A6" s="106"/>
      <c r="B6" s="106"/>
      <c r="C6" s="106"/>
      <c r="D6" s="106"/>
      <c r="E6" s="106"/>
      <c r="G6" s="5"/>
      <c r="H6" s="113"/>
      <c r="I6" s="114"/>
      <c r="J6" s="114"/>
      <c r="K6" s="5"/>
      <c r="L6" s="5"/>
      <c r="M6" s="5"/>
      <c r="N6" s="5"/>
      <c r="O6" s="115"/>
      <c r="P6" s="116"/>
      <c r="Q6" s="58"/>
      <c r="R6" s="117"/>
      <c r="S6" s="117"/>
      <c r="T6" s="117"/>
      <c r="U6" s="117"/>
      <c r="V6" s="117"/>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260" ht="19.5" thickBot="1" x14ac:dyDescent="0.3">
      <c r="A7" s="106"/>
      <c r="B7" s="106"/>
      <c r="C7" s="106"/>
      <c r="D7" s="106"/>
      <c r="E7" s="106"/>
      <c r="G7" s="5"/>
      <c r="H7" s="113"/>
      <c r="I7" s="114"/>
      <c r="J7" s="114"/>
      <c r="K7" s="5"/>
      <c r="L7" s="5"/>
      <c r="M7" s="5"/>
      <c r="N7" s="118" t="s">
        <v>48</v>
      </c>
      <c r="O7" s="115"/>
      <c r="P7" s="116"/>
      <c r="Q7" s="58"/>
      <c r="R7" s="117"/>
      <c r="S7" s="117"/>
      <c r="T7" s="117"/>
      <c r="U7" s="117"/>
      <c r="V7" s="117"/>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260" s="119" customFormat="1" ht="13.5" customHeight="1" x14ac:dyDescent="0.25">
      <c r="B8" s="106"/>
      <c r="F8" s="120"/>
      <c r="G8" s="36" t="s">
        <v>15</v>
      </c>
      <c r="H8" s="218" t="s">
        <v>3</v>
      </c>
      <c r="I8" s="219"/>
      <c r="J8" s="220"/>
      <c r="K8" s="221" t="s">
        <v>8</v>
      </c>
      <c r="L8" s="222"/>
      <c r="M8" s="223"/>
      <c r="N8" s="104" t="s">
        <v>25</v>
      </c>
      <c r="O8" s="229" t="s">
        <v>1</v>
      </c>
      <c r="P8" s="215" t="s">
        <v>2</v>
      </c>
      <c r="Q8" s="216"/>
      <c r="R8" s="217"/>
      <c r="S8" s="65" t="s">
        <v>236</v>
      </c>
      <c r="T8" s="205" t="s">
        <v>56</v>
      </c>
      <c r="U8" s="205" t="s">
        <v>33</v>
      </c>
      <c r="V8" s="205" t="s">
        <v>34</v>
      </c>
      <c r="W8" s="120"/>
      <c r="X8" s="121"/>
      <c r="Y8" s="122"/>
      <c r="Z8" s="122"/>
      <c r="AA8" s="121"/>
      <c r="AB8" s="121" t="s">
        <v>4</v>
      </c>
      <c r="AC8" s="121" t="s">
        <v>5</v>
      </c>
      <c r="AD8" s="121" t="s">
        <v>6</v>
      </c>
      <c r="AE8" s="121" t="s">
        <v>7</v>
      </c>
      <c r="AF8" s="122"/>
      <c r="AG8" s="122"/>
      <c r="AH8" s="122"/>
      <c r="AI8" s="121"/>
      <c r="AJ8" s="121"/>
      <c r="AK8" s="121" t="s">
        <v>9</v>
      </c>
      <c r="AL8" s="121" t="s">
        <v>0</v>
      </c>
      <c r="AM8" s="121"/>
      <c r="AN8" s="121" t="s">
        <v>10</v>
      </c>
      <c r="AO8" s="121"/>
      <c r="AP8" s="123" t="s">
        <v>1</v>
      </c>
      <c r="AQ8" s="121"/>
      <c r="AR8" s="124" t="s">
        <v>2</v>
      </c>
      <c r="AS8" s="121"/>
      <c r="AT8" s="121" t="s">
        <v>9</v>
      </c>
      <c r="AU8" s="121"/>
      <c r="AV8" s="125"/>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IT8" s="120"/>
      <c r="IU8" s="120"/>
      <c r="IV8" s="120"/>
      <c r="IW8" s="120"/>
      <c r="IX8" s="120"/>
      <c r="IY8" s="120"/>
      <c r="IZ8" s="120"/>
    </row>
    <row r="9" spans="1:260" ht="15.75" thickBot="1" x14ac:dyDescent="0.3">
      <c r="A9" s="106"/>
      <c r="B9" s="106"/>
      <c r="C9" s="106"/>
      <c r="D9" s="106"/>
      <c r="E9" s="106"/>
      <c r="G9" s="37" t="s">
        <v>18</v>
      </c>
      <c r="H9" s="38" t="s">
        <v>23</v>
      </c>
      <c r="I9" s="39" t="s">
        <v>24</v>
      </c>
      <c r="J9" s="40" t="s">
        <v>16</v>
      </c>
      <c r="K9" s="38" t="s">
        <v>23</v>
      </c>
      <c r="L9" s="39" t="s">
        <v>24</v>
      </c>
      <c r="M9" s="40" t="s">
        <v>16</v>
      </c>
      <c r="N9" s="41" t="s">
        <v>26</v>
      </c>
      <c r="O9" s="230"/>
      <c r="P9" s="42" t="s">
        <v>13</v>
      </c>
      <c r="Q9" s="43" t="s">
        <v>14</v>
      </c>
      <c r="R9" s="43" t="s">
        <v>27</v>
      </c>
      <c r="S9" s="64">
        <v>0</v>
      </c>
      <c r="T9" s="206"/>
      <c r="U9" s="206"/>
      <c r="V9" s="206"/>
      <c r="Y9" s="121" t="e">
        <f t="shared" ref="Y9:Y72" si="0">H9+I9/60</f>
        <v>#VALUE!</v>
      </c>
      <c r="Z9" s="121" t="e">
        <f t="shared" ref="Z9:Z72" si="1">IF(Y9&gt;90,FALSE,IF(Y9&lt;0,FALSE,TRUE))</f>
        <v>#VALUE!</v>
      </c>
      <c r="AA9" s="121" t="b">
        <f t="shared" ref="AA9:AA72" si="2">OR(J9="N",J9="S")</f>
        <v>0</v>
      </c>
      <c r="AB9" s="126" t="e">
        <f t="shared" ref="AB9:AB72" si="3">7915.7*LOG10(TAN(RADIANS(45+Y9/2)))-23.4*SIN(RADIANS(Y9))+0.01*SIN(RADIANS(3*Y9))</f>
        <v>#VALUE!</v>
      </c>
      <c r="AC9" s="126"/>
      <c r="AD9" s="121"/>
      <c r="AE9" s="121"/>
      <c r="AF9" s="121" t="e">
        <f t="shared" ref="AF9:AF72" si="4">K9+L9/60</f>
        <v>#VALUE!</v>
      </c>
      <c r="AG9" s="121" t="e">
        <f>IF(AF9&gt;180,FALSE,IF(AF9&lt;0,FALSE,TRUE))</f>
        <v>#VALUE!</v>
      </c>
      <c r="AH9" s="121"/>
      <c r="AI9" s="127" t="b">
        <f t="shared" ref="AI9:AI72" si="5">OR(M9="E",M9="W")</f>
        <v>0</v>
      </c>
      <c r="AJ9" s="127"/>
      <c r="AK9" s="127"/>
      <c r="AL9" s="127"/>
      <c r="AM9" s="127"/>
      <c r="AN9" s="127"/>
      <c r="AO9" s="127"/>
      <c r="AP9" s="128"/>
      <c r="AQ9" s="127"/>
      <c r="AR9" s="129"/>
      <c r="AS9" s="127"/>
      <c r="AT9" s="127"/>
      <c r="AU9" s="127"/>
      <c r="AV9" s="130"/>
      <c r="AW9" s="130"/>
      <c r="AX9" s="130"/>
    </row>
    <row r="10" spans="1:260" ht="16.149999999999999" customHeight="1" x14ac:dyDescent="0.25">
      <c r="A10" s="106"/>
      <c r="B10" s="3"/>
      <c r="C10" s="106"/>
      <c r="D10" s="106"/>
      <c r="E10" s="106"/>
      <c r="G10" s="9">
        <v>1</v>
      </c>
      <c r="H10" s="11"/>
      <c r="I10" s="12"/>
      <c r="J10" s="7" t="s">
        <v>28</v>
      </c>
      <c r="K10" s="15"/>
      <c r="L10" s="12"/>
      <c r="M10" s="8" t="s">
        <v>315</v>
      </c>
      <c r="N10" s="16"/>
      <c r="O10" s="29"/>
      <c r="P10" s="25">
        <v>0</v>
      </c>
      <c r="Q10" s="20"/>
      <c r="R10" s="21" t="str">
        <f>IF($O$5=0,"",$O$5)</f>
        <v/>
      </c>
      <c r="S10" s="23">
        <f>IF(P10&lt;&gt;"",P10+S9,"")</f>
        <v>0</v>
      </c>
      <c r="T10" s="200" t="s">
        <v>321</v>
      </c>
      <c r="U10" s="23"/>
      <c r="V10" s="60">
        <v>5</v>
      </c>
      <c r="X10" s="110" t="b">
        <f t="shared" ref="X10:X73" si="6">OR(H9="",I9="",J9="",K9="",L9="",M9="",H9=" ",I9=" ",J9=" ",K9=" ",L9=" ",M9=" ",H10="",I10="",J10="",K10="",L10="",M10="",H10=" ",I10=" ",J10=" ",K10=" ",L10=" ",M10=" ")</f>
        <v>1</v>
      </c>
      <c r="Y10" s="127">
        <f t="shared" si="0"/>
        <v>0</v>
      </c>
      <c r="Z10" s="127" t="b">
        <f t="shared" si="1"/>
        <v>1</v>
      </c>
      <c r="AA10" s="127" t="b">
        <f t="shared" si="2"/>
        <v>1</v>
      </c>
      <c r="AB10" s="131">
        <f t="shared" si="3"/>
        <v>-3.8166634634979276E-13</v>
      </c>
      <c r="AC10" s="131" t="e">
        <f t="shared" ref="AC10:AC73" si="7">IF(J9=J10,IF(AB10&gt;AB9,AB10-AB9,AB9-AB10),AB9+AB10)</f>
        <v>#VALUE!</v>
      </c>
      <c r="AD10" s="127" t="e">
        <f t="shared" ref="AD10:AD73" si="8">IF(J9=J10,IF(Y10&gt;Y9,Y10-Y9,Y9-Y10),Y9+Y10)</f>
        <v>#VALUE!</v>
      </c>
      <c r="AE10" s="127" t="e">
        <f t="shared" ref="AE10:AE73" si="9">IF(J9=J10,(Y9+Y10)/2,IF(Y9&gt;Y10,(Y9-Y10)/2,(Y10-Y9)/2))</f>
        <v>#VALUE!</v>
      </c>
      <c r="AF10" s="127">
        <f t="shared" si="4"/>
        <v>0</v>
      </c>
      <c r="AG10" s="127" t="b">
        <f>IF(AF10&gt;180,FALSE,IF(AF10&lt;0,FALSE,TRUE))</f>
        <v>1</v>
      </c>
      <c r="AH10" s="127" t="e">
        <f t="shared" ref="AH10:AH21" si="10">AND(Z9,Z10,AG9,AG10)</f>
        <v>#VALUE!</v>
      </c>
      <c r="AI10" s="127" t="b">
        <f t="shared" si="5"/>
        <v>1</v>
      </c>
      <c r="AJ10" s="127" t="b">
        <f t="shared" ref="AJ10:AJ73" si="11">AND(AA9=TRUE,AA10=TRUE,AI9=TRUE,AI10=TRUE)</f>
        <v>0</v>
      </c>
      <c r="AK10" s="127" t="e">
        <f t="shared" ref="AK10:AK73" si="12">IF(M9=M10,IF(AF10&gt;AF9,AF10-AF9,AF9-AF10),AF9+AF10)</f>
        <v>#VALUE!</v>
      </c>
      <c r="AL10" s="127" t="e">
        <f t="shared" ref="AL10:AL73" si="13">AT10*COS(RADIANS(AE10))</f>
        <v>#VALUE!</v>
      </c>
      <c r="AM10" s="132" t="e">
        <f t="shared" ref="AM10:AM73" si="14">IF(AC10=0," ",IF(AJ10=TRUE,IF(J9=J10,IF(Y10&gt;Y9,IF(J10="N","N","S"),IF(J10="N","S","N")),J10),"NA"))</f>
        <v>#VALUE!</v>
      </c>
      <c r="AN10" s="127" t="e">
        <f t="shared" ref="AN10:AN73" si="15">IF(AC10=0,0,DEGREES(ATAN(RADIANS(60*AK10)/RADIANS(AC10))))</f>
        <v>#VALUE!</v>
      </c>
      <c r="AO10" s="132" t="str">
        <f t="shared" ref="AO10:AO73" si="16">IF(AJ10=TRUE,IF(M9=M10,IF(AF10&gt;AF9,IF(M10="E","E","W"),IF(M10="E","W","E")),M10),"NA")</f>
        <v>NA</v>
      </c>
      <c r="AP10" s="128" t="e">
        <f t="shared" ref="AP10:AP73" si="17">IF(AS10="NA","NA",IF(AM10="NA","NA",ROUND(IF(AM10=" ",IF(AS10="W","270","090"),IF(AH10=TRUE,IF(AM10="S",IF(AO10="W",180+AN10,180-AN10),IF(AS10="E",AN10,360-AN10)),"NA")),1)))</f>
        <v>#VALUE!</v>
      </c>
      <c r="AQ10" s="127" t="e">
        <f>RADIANS(AN10)</f>
        <v>#VALUE!</v>
      </c>
      <c r="AR10" s="129" t="e">
        <f t="shared" ref="AR10:AR73" si="18">IF(AP10="NA","NA",ROUND(IF(AD10=0,60*AL10,AD10*60/COS(AQ10)),1))</f>
        <v>#VALUE!</v>
      </c>
      <c r="AS10" s="127" t="e">
        <f t="shared" ref="AS10:AS73" si="19">IF(AK10&gt;180,IF(M9="E","E","W"),AO10)</f>
        <v>#VALUE!</v>
      </c>
      <c r="AT10" s="127" t="e">
        <f t="shared" ref="AT10:AT73" si="20">IF(M9=M10,IF(AF10&gt;AF9,AF10-AF9,AF9-AF10),IF((AF9+AF10)&gt;180,360-(AF9+AF10),AF9+AF10))</f>
        <v>#VALUE!</v>
      </c>
      <c r="AU10" s="127" t="s">
        <v>17</v>
      </c>
      <c r="AV10" s="133" t="e">
        <f t="shared" ref="AV10:AV73" si="21">RADIANS(Y9)</f>
        <v>#VALUE!</v>
      </c>
      <c r="AW10" s="133">
        <f t="shared" ref="AW10:AW73" si="22">RADIANS(Y10)</f>
        <v>0</v>
      </c>
      <c r="AX10" s="133" t="e">
        <f t="shared" ref="AX10:AX73" si="23">RADIANS(AT10)</f>
        <v>#VALUE!</v>
      </c>
    </row>
    <row r="11" spans="1:260" ht="16.149999999999999" customHeight="1" x14ac:dyDescent="0.25">
      <c r="A11" s="106"/>
      <c r="B11" s="3"/>
      <c r="C11" s="106"/>
      <c r="D11" s="106"/>
      <c r="E11" s="106"/>
      <c r="G11" s="6">
        <v>2</v>
      </c>
      <c r="H11" s="11"/>
      <c r="I11" s="13"/>
      <c r="J11" s="7" t="s">
        <v>28</v>
      </c>
      <c r="K11" s="15"/>
      <c r="L11" s="13"/>
      <c r="M11" s="8" t="s">
        <v>315</v>
      </c>
      <c r="N11" s="16"/>
      <c r="O11" s="30" t="str">
        <f t="shared" ref="O11:O74" si="24">IF(X11=TRUE," ",IF(AP11=" "," ",AP11))</f>
        <v xml:space="preserve"> </v>
      </c>
      <c r="P11" s="27" t="str">
        <f t="shared" ref="P11:P74" si="25">IF(X11=TRUE," ",AR11)</f>
        <v xml:space="preserve"> </v>
      </c>
      <c r="Q11" s="22" t="str">
        <f t="shared" ref="Q11:Q74" si="26">IF(P11=" "," ",CONCATENATE(ROUND(IF(J10=J11,60*DEGREES(ACOS(COS(AX11)*COS(AV11)*COS(AW11)+SIN(AV11)*SIN(AW11))),60*DEGREES(ACOS(COS(AX11)*COS(AV11)*COS(AW11)-SIN(AV11)*SIN(AW11)))),2),AU11))</f>
        <v xml:space="preserve"> </v>
      </c>
      <c r="R11" s="23" t="str">
        <f>IF(ISERROR(IF(R10-P11&lt;0,"",R10-P11)),"",(IF(R10-P11&lt;0,"",R10-P11)))</f>
        <v/>
      </c>
      <c r="S11" s="23" t="e">
        <f t="shared" ref="S11:S74" si="27">IF(P11&lt;&gt;"",P11+S10,"")</f>
        <v>#VALUE!</v>
      </c>
      <c r="T11" s="200" t="s">
        <v>321</v>
      </c>
      <c r="U11" s="23">
        <v>18.2</v>
      </c>
      <c r="V11" s="60">
        <v>5</v>
      </c>
      <c r="X11" s="110" t="b">
        <f t="shared" si="6"/>
        <v>1</v>
      </c>
      <c r="Y11" s="127">
        <f t="shared" si="0"/>
        <v>0</v>
      </c>
      <c r="Z11" s="127" t="b">
        <f t="shared" si="1"/>
        <v>1</v>
      </c>
      <c r="AA11" s="127" t="b">
        <f t="shared" si="2"/>
        <v>1</v>
      </c>
      <c r="AB11" s="131">
        <f t="shared" si="3"/>
        <v>-3.8166634634979276E-13</v>
      </c>
      <c r="AC11" s="131">
        <f t="shared" si="7"/>
        <v>0</v>
      </c>
      <c r="AD11" s="127">
        <f t="shared" si="8"/>
        <v>0</v>
      </c>
      <c r="AE11" s="127">
        <f t="shared" si="9"/>
        <v>0</v>
      </c>
      <c r="AF11" s="127">
        <f t="shared" si="4"/>
        <v>0</v>
      </c>
      <c r="AG11" s="127" t="b">
        <f t="shared" ref="AG11:AG74" si="28">IF(AF11&gt;180,FALSE,IF(AF11&lt;0,FALSE,TRUE))</f>
        <v>1</v>
      </c>
      <c r="AH11" s="127" t="b">
        <f t="shared" si="10"/>
        <v>1</v>
      </c>
      <c r="AI11" s="127" t="b">
        <f t="shared" si="5"/>
        <v>1</v>
      </c>
      <c r="AJ11" s="127" t="b">
        <f t="shared" si="11"/>
        <v>1</v>
      </c>
      <c r="AK11" s="127">
        <f t="shared" si="12"/>
        <v>0</v>
      </c>
      <c r="AL11" s="127">
        <f t="shared" si="13"/>
        <v>0</v>
      </c>
      <c r="AM11" s="132" t="str">
        <f t="shared" si="14"/>
        <v xml:space="preserve"> </v>
      </c>
      <c r="AN11" s="127">
        <f t="shared" si="15"/>
        <v>0</v>
      </c>
      <c r="AO11" s="132" t="str">
        <f t="shared" si="16"/>
        <v>E</v>
      </c>
      <c r="AP11" s="128">
        <f t="shared" si="17"/>
        <v>90</v>
      </c>
      <c r="AQ11" s="127">
        <f t="shared" ref="AQ11:AQ74" si="29">RADIANS(AN11)</f>
        <v>0</v>
      </c>
      <c r="AR11" s="129">
        <f t="shared" si="18"/>
        <v>0</v>
      </c>
      <c r="AS11" s="127" t="str">
        <f t="shared" si="19"/>
        <v>E</v>
      </c>
      <c r="AT11" s="127">
        <f t="shared" si="20"/>
        <v>0</v>
      </c>
      <c r="AU11" s="127" t="s">
        <v>17</v>
      </c>
      <c r="AV11" s="133">
        <f t="shared" si="21"/>
        <v>0</v>
      </c>
      <c r="AW11" s="133">
        <f t="shared" si="22"/>
        <v>0</v>
      </c>
      <c r="AX11" s="133">
        <f t="shared" si="23"/>
        <v>0</v>
      </c>
    </row>
    <row r="12" spans="1:260" ht="16.149999999999999" customHeight="1" x14ac:dyDescent="0.25">
      <c r="A12" s="106"/>
      <c r="B12" s="3"/>
      <c r="C12" s="106"/>
      <c r="D12" s="106"/>
      <c r="E12" s="106"/>
      <c r="G12" s="9">
        <v>2</v>
      </c>
      <c r="H12" s="11"/>
      <c r="I12" s="12"/>
      <c r="J12" s="7" t="s">
        <v>28</v>
      </c>
      <c r="K12" s="15"/>
      <c r="L12" s="12"/>
      <c r="M12" s="8" t="s">
        <v>315</v>
      </c>
      <c r="N12" s="18"/>
      <c r="O12" s="30" t="str">
        <f t="shared" si="24"/>
        <v xml:space="preserve"> </v>
      </c>
      <c r="P12" s="27" t="str">
        <f t="shared" si="25"/>
        <v xml:space="preserve"> </v>
      </c>
      <c r="Q12" s="22" t="str">
        <f t="shared" si="26"/>
        <v xml:space="preserve"> </v>
      </c>
      <c r="R12" s="23" t="str">
        <f t="shared" ref="R12:R75" si="30">IF(ISERROR(IF(R11-P12&lt;0,"",R11-P12)),"",(IF(R11-P12&lt;0,"",R11-P12)))</f>
        <v/>
      </c>
      <c r="S12" s="23" t="e">
        <f t="shared" si="27"/>
        <v>#VALUE!</v>
      </c>
      <c r="T12" s="200" t="s">
        <v>321</v>
      </c>
      <c r="U12" s="23">
        <v>17.899999999999999</v>
      </c>
      <c r="V12" s="60">
        <v>5</v>
      </c>
      <c r="X12" s="110" t="b">
        <f t="shared" si="6"/>
        <v>1</v>
      </c>
      <c r="Y12" s="127">
        <f t="shared" si="0"/>
        <v>0</v>
      </c>
      <c r="Z12" s="127" t="b">
        <f t="shared" si="1"/>
        <v>1</v>
      </c>
      <c r="AA12" s="127" t="b">
        <f t="shared" si="2"/>
        <v>1</v>
      </c>
      <c r="AB12" s="131">
        <f t="shared" si="3"/>
        <v>-3.8166634634979276E-13</v>
      </c>
      <c r="AC12" s="131">
        <f t="shared" si="7"/>
        <v>0</v>
      </c>
      <c r="AD12" s="127">
        <f t="shared" si="8"/>
        <v>0</v>
      </c>
      <c r="AE12" s="127">
        <f t="shared" si="9"/>
        <v>0</v>
      </c>
      <c r="AF12" s="127">
        <f t="shared" si="4"/>
        <v>0</v>
      </c>
      <c r="AG12" s="127" t="b">
        <f t="shared" si="28"/>
        <v>1</v>
      </c>
      <c r="AH12" s="127" t="b">
        <f t="shared" si="10"/>
        <v>1</v>
      </c>
      <c r="AI12" s="127" t="b">
        <f t="shared" si="5"/>
        <v>1</v>
      </c>
      <c r="AJ12" s="127" t="b">
        <f t="shared" si="11"/>
        <v>1</v>
      </c>
      <c r="AK12" s="127">
        <f t="shared" si="12"/>
        <v>0</v>
      </c>
      <c r="AL12" s="127">
        <f t="shared" si="13"/>
        <v>0</v>
      </c>
      <c r="AM12" s="132" t="str">
        <f t="shared" si="14"/>
        <v xml:space="preserve"> </v>
      </c>
      <c r="AN12" s="127">
        <f t="shared" si="15"/>
        <v>0</v>
      </c>
      <c r="AO12" s="132" t="str">
        <f t="shared" si="16"/>
        <v>E</v>
      </c>
      <c r="AP12" s="128">
        <f t="shared" si="17"/>
        <v>90</v>
      </c>
      <c r="AQ12" s="127">
        <f t="shared" si="29"/>
        <v>0</v>
      </c>
      <c r="AR12" s="129">
        <f t="shared" si="18"/>
        <v>0</v>
      </c>
      <c r="AS12" s="127" t="str">
        <f t="shared" si="19"/>
        <v>E</v>
      </c>
      <c r="AT12" s="127">
        <f t="shared" si="20"/>
        <v>0</v>
      </c>
      <c r="AU12" s="127" t="s">
        <v>17</v>
      </c>
      <c r="AV12" s="133">
        <f t="shared" si="21"/>
        <v>0</v>
      </c>
      <c r="AW12" s="133">
        <f t="shared" si="22"/>
        <v>0</v>
      </c>
      <c r="AX12" s="133">
        <f t="shared" si="23"/>
        <v>0</v>
      </c>
    </row>
    <row r="13" spans="1:260" ht="16.149999999999999" customHeight="1" x14ac:dyDescent="0.25">
      <c r="A13" s="134" t="s">
        <v>51</v>
      </c>
      <c r="B13" s="135" t="s">
        <v>352</v>
      </c>
      <c r="C13" s="106"/>
      <c r="D13" s="106"/>
      <c r="E13" s="106"/>
      <c r="G13" s="6">
        <v>3</v>
      </c>
      <c r="H13" s="11"/>
      <c r="I13" s="12"/>
      <c r="J13" s="7" t="s">
        <v>28</v>
      </c>
      <c r="K13" s="15"/>
      <c r="L13" s="12"/>
      <c r="M13" s="8" t="s">
        <v>315</v>
      </c>
      <c r="N13" s="16"/>
      <c r="O13" s="30" t="str">
        <f t="shared" si="24"/>
        <v xml:space="preserve"> </v>
      </c>
      <c r="P13" s="27" t="str">
        <f t="shared" si="25"/>
        <v xml:space="preserve"> </v>
      </c>
      <c r="Q13" s="22" t="str">
        <f t="shared" si="26"/>
        <v xml:space="preserve"> </v>
      </c>
      <c r="R13" s="23" t="str">
        <f t="shared" si="30"/>
        <v/>
      </c>
      <c r="S13" s="23" t="e">
        <f t="shared" si="27"/>
        <v>#VALUE!</v>
      </c>
      <c r="T13" s="200" t="s">
        <v>321</v>
      </c>
      <c r="U13" s="23">
        <v>20.100000000000001</v>
      </c>
      <c r="V13" s="60">
        <v>5</v>
      </c>
      <c r="X13" s="110" t="b">
        <f t="shared" si="6"/>
        <v>1</v>
      </c>
      <c r="Y13" s="127">
        <f t="shared" si="0"/>
        <v>0</v>
      </c>
      <c r="Z13" s="127" t="b">
        <f t="shared" si="1"/>
        <v>1</v>
      </c>
      <c r="AA13" s="127" t="b">
        <f t="shared" si="2"/>
        <v>1</v>
      </c>
      <c r="AB13" s="131">
        <f t="shared" si="3"/>
        <v>-3.8166634634979276E-13</v>
      </c>
      <c r="AC13" s="131">
        <f t="shared" si="7"/>
        <v>0</v>
      </c>
      <c r="AD13" s="127">
        <f t="shared" si="8"/>
        <v>0</v>
      </c>
      <c r="AE13" s="127">
        <f t="shared" si="9"/>
        <v>0</v>
      </c>
      <c r="AF13" s="127">
        <f t="shared" si="4"/>
        <v>0</v>
      </c>
      <c r="AG13" s="127" t="b">
        <f t="shared" si="28"/>
        <v>1</v>
      </c>
      <c r="AH13" s="127" t="b">
        <f t="shared" si="10"/>
        <v>1</v>
      </c>
      <c r="AI13" s="127" t="b">
        <f t="shared" si="5"/>
        <v>1</v>
      </c>
      <c r="AJ13" s="127" t="b">
        <f t="shared" si="11"/>
        <v>1</v>
      </c>
      <c r="AK13" s="127">
        <f t="shared" si="12"/>
        <v>0</v>
      </c>
      <c r="AL13" s="127">
        <f t="shared" si="13"/>
        <v>0</v>
      </c>
      <c r="AM13" s="132" t="str">
        <f t="shared" si="14"/>
        <v xml:space="preserve"> </v>
      </c>
      <c r="AN13" s="127">
        <f t="shared" si="15"/>
        <v>0</v>
      </c>
      <c r="AO13" s="132" t="str">
        <f t="shared" si="16"/>
        <v>E</v>
      </c>
      <c r="AP13" s="128">
        <f t="shared" si="17"/>
        <v>90</v>
      </c>
      <c r="AQ13" s="127">
        <f t="shared" si="29"/>
        <v>0</v>
      </c>
      <c r="AR13" s="129">
        <f t="shared" si="18"/>
        <v>0</v>
      </c>
      <c r="AS13" s="127" t="str">
        <f t="shared" si="19"/>
        <v>E</v>
      </c>
      <c r="AT13" s="127">
        <f t="shared" si="20"/>
        <v>0</v>
      </c>
      <c r="AU13" s="127" t="s">
        <v>17</v>
      </c>
      <c r="AV13" s="133">
        <f t="shared" si="21"/>
        <v>0</v>
      </c>
      <c r="AW13" s="133">
        <f t="shared" si="22"/>
        <v>0</v>
      </c>
      <c r="AX13" s="133">
        <f t="shared" si="23"/>
        <v>0</v>
      </c>
    </row>
    <row r="14" spans="1:260" ht="16.149999999999999" customHeight="1" x14ac:dyDescent="0.25">
      <c r="A14" s="136" t="s">
        <v>52</v>
      </c>
      <c r="B14" s="137" t="s">
        <v>339</v>
      </c>
      <c r="C14" s="106"/>
      <c r="D14" s="106"/>
      <c r="E14" s="106"/>
      <c r="G14" s="9">
        <v>4</v>
      </c>
      <c r="H14" s="11"/>
      <c r="I14" s="12"/>
      <c r="J14" s="7" t="s">
        <v>28</v>
      </c>
      <c r="K14" s="15"/>
      <c r="L14" s="12"/>
      <c r="M14" s="8" t="s">
        <v>315</v>
      </c>
      <c r="N14" s="16"/>
      <c r="O14" s="30" t="str">
        <f t="shared" si="24"/>
        <v xml:space="preserve"> </v>
      </c>
      <c r="P14" s="27" t="str">
        <f t="shared" si="25"/>
        <v xml:space="preserve"> </v>
      </c>
      <c r="Q14" s="22" t="str">
        <f t="shared" si="26"/>
        <v xml:space="preserve"> </v>
      </c>
      <c r="R14" s="23" t="str">
        <f t="shared" si="30"/>
        <v/>
      </c>
      <c r="S14" s="23" t="e">
        <f t="shared" si="27"/>
        <v>#VALUE!</v>
      </c>
      <c r="T14" s="200" t="s">
        <v>321</v>
      </c>
      <c r="U14" s="23">
        <v>18.2</v>
      </c>
      <c r="V14" s="60">
        <v>5</v>
      </c>
      <c r="X14" s="110" t="b">
        <f t="shared" si="6"/>
        <v>1</v>
      </c>
      <c r="Y14" s="127">
        <f t="shared" si="0"/>
        <v>0</v>
      </c>
      <c r="Z14" s="127" t="b">
        <f t="shared" si="1"/>
        <v>1</v>
      </c>
      <c r="AA14" s="127" t="b">
        <f t="shared" si="2"/>
        <v>1</v>
      </c>
      <c r="AB14" s="131">
        <f t="shared" si="3"/>
        <v>-3.8166634634979276E-13</v>
      </c>
      <c r="AC14" s="131">
        <f t="shared" si="7"/>
        <v>0</v>
      </c>
      <c r="AD14" s="127">
        <f t="shared" si="8"/>
        <v>0</v>
      </c>
      <c r="AE14" s="127">
        <f t="shared" si="9"/>
        <v>0</v>
      </c>
      <c r="AF14" s="127">
        <f t="shared" si="4"/>
        <v>0</v>
      </c>
      <c r="AG14" s="127" t="b">
        <f t="shared" si="28"/>
        <v>1</v>
      </c>
      <c r="AH14" s="127" t="b">
        <f t="shared" si="10"/>
        <v>1</v>
      </c>
      <c r="AI14" s="127" t="b">
        <f t="shared" si="5"/>
        <v>1</v>
      </c>
      <c r="AJ14" s="127" t="b">
        <f t="shared" si="11"/>
        <v>1</v>
      </c>
      <c r="AK14" s="127">
        <f t="shared" si="12"/>
        <v>0</v>
      </c>
      <c r="AL14" s="127">
        <f t="shared" si="13"/>
        <v>0</v>
      </c>
      <c r="AM14" s="132" t="str">
        <f t="shared" si="14"/>
        <v xml:space="preserve"> </v>
      </c>
      <c r="AN14" s="127">
        <f t="shared" si="15"/>
        <v>0</v>
      </c>
      <c r="AO14" s="132" t="str">
        <f t="shared" si="16"/>
        <v>E</v>
      </c>
      <c r="AP14" s="128">
        <f t="shared" si="17"/>
        <v>90</v>
      </c>
      <c r="AQ14" s="127">
        <f t="shared" si="29"/>
        <v>0</v>
      </c>
      <c r="AR14" s="129">
        <f t="shared" si="18"/>
        <v>0</v>
      </c>
      <c r="AS14" s="127" t="str">
        <f t="shared" si="19"/>
        <v>E</v>
      </c>
      <c r="AT14" s="127">
        <f t="shared" si="20"/>
        <v>0</v>
      </c>
      <c r="AU14" s="127" t="s">
        <v>17</v>
      </c>
      <c r="AV14" s="133">
        <f t="shared" si="21"/>
        <v>0</v>
      </c>
      <c r="AW14" s="133">
        <f t="shared" si="22"/>
        <v>0</v>
      </c>
      <c r="AX14" s="133">
        <f t="shared" si="23"/>
        <v>0</v>
      </c>
    </row>
    <row r="15" spans="1:260" ht="16.149999999999999" customHeight="1" x14ac:dyDescent="0.25">
      <c r="A15" s="138" t="s">
        <v>53</v>
      </c>
      <c r="B15" s="137" t="s">
        <v>351</v>
      </c>
      <c r="C15" s="106"/>
      <c r="D15" s="106"/>
      <c r="E15" s="106"/>
      <c r="G15" s="6">
        <v>5</v>
      </c>
      <c r="H15" s="11"/>
      <c r="I15" s="12"/>
      <c r="J15" s="7" t="s">
        <v>28</v>
      </c>
      <c r="K15" s="15"/>
      <c r="L15" s="12"/>
      <c r="M15" s="8" t="s">
        <v>315</v>
      </c>
      <c r="N15" s="16"/>
      <c r="O15" s="30" t="str">
        <f t="shared" si="24"/>
        <v xml:space="preserve"> </v>
      </c>
      <c r="P15" s="27" t="str">
        <f t="shared" si="25"/>
        <v xml:space="preserve"> </v>
      </c>
      <c r="Q15" s="22" t="str">
        <f t="shared" si="26"/>
        <v xml:space="preserve"> </v>
      </c>
      <c r="R15" s="23" t="str">
        <f t="shared" si="30"/>
        <v/>
      </c>
      <c r="S15" s="23" t="e">
        <f t="shared" si="27"/>
        <v>#VALUE!</v>
      </c>
      <c r="T15" s="200" t="s">
        <v>321</v>
      </c>
      <c r="U15" s="23">
        <v>17.5</v>
      </c>
      <c r="V15" s="60">
        <v>5</v>
      </c>
      <c r="X15" s="110" t="b">
        <f t="shared" si="6"/>
        <v>1</v>
      </c>
      <c r="Y15" s="127">
        <f t="shared" si="0"/>
        <v>0</v>
      </c>
      <c r="Z15" s="127" t="b">
        <f t="shared" si="1"/>
        <v>1</v>
      </c>
      <c r="AA15" s="127" t="b">
        <f t="shared" si="2"/>
        <v>1</v>
      </c>
      <c r="AB15" s="131">
        <f t="shared" si="3"/>
        <v>-3.8166634634979276E-13</v>
      </c>
      <c r="AC15" s="131">
        <f t="shared" si="7"/>
        <v>0</v>
      </c>
      <c r="AD15" s="127">
        <f t="shared" si="8"/>
        <v>0</v>
      </c>
      <c r="AE15" s="127">
        <f t="shared" si="9"/>
        <v>0</v>
      </c>
      <c r="AF15" s="127">
        <f t="shared" si="4"/>
        <v>0</v>
      </c>
      <c r="AG15" s="127" t="b">
        <f t="shared" si="28"/>
        <v>1</v>
      </c>
      <c r="AH15" s="127" t="b">
        <f t="shared" si="10"/>
        <v>1</v>
      </c>
      <c r="AI15" s="127" t="b">
        <f t="shared" si="5"/>
        <v>1</v>
      </c>
      <c r="AJ15" s="127" t="b">
        <f t="shared" si="11"/>
        <v>1</v>
      </c>
      <c r="AK15" s="127">
        <f t="shared" si="12"/>
        <v>0</v>
      </c>
      <c r="AL15" s="127">
        <f t="shared" si="13"/>
        <v>0</v>
      </c>
      <c r="AM15" s="132" t="str">
        <f t="shared" si="14"/>
        <v xml:space="preserve"> </v>
      </c>
      <c r="AN15" s="127">
        <f t="shared" si="15"/>
        <v>0</v>
      </c>
      <c r="AO15" s="132" t="str">
        <f t="shared" si="16"/>
        <v>E</v>
      </c>
      <c r="AP15" s="128">
        <f t="shared" si="17"/>
        <v>90</v>
      </c>
      <c r="AQ15" s="127">
        <f t="shared" si="29"/>
        <v>0</v>
      </c>
      <c r="AR15" s="129">
        <f t="shared" si="18"/>
        <v>0</v>
      </c>
      <c r="AS15" s="127" t="str">
        <f t="shared" si="19"/>
        <v>E</v>
      </c>
      <c r="AT15" s="127">
        <f t="shared" si="20"/>
        <v>0</v>
      </c>
      <c r="AU15" s="127" t="s">
        <v>17</v>
      </c>
      <c r="AV15" s="133">
        <f t="shared" si="21"/>
        <v>0</v>
      </c>
      <c r="AW15" s="133">
        <f t="shared" si="22"/>
        <v>0</v>
      </c>
      <c r="AX15" s="133">
        <f t="shared" si="23"/>
        <v>0</v>
      </c>
    </row>
    <row r="16" spans="1:260" ht="16.149999999999999" customHeight="1" x14ac:dyDescent="0.25">
      <c r="A16" s="106"/>
      <c r="B16" s="3"/>
      <c r="C16" s="106"/>
      <c r="D16" s="106"/>
      <c r="E16" s="106"/>
      <c r="G16" s="9">
        <v>6</v>
      </c>
      <c r="H16" s="11"/>
      <c r="I16" s="12"/>
      <c r="J16" s="7" t="s">
        <v>28</v>
      </c>
      <c r="K16" s="15"/>
      <c r="L16" s="12"/>
      <c r="M16" s="8" t="s">
        <v>315</v>
      </c>
      <c r="N16" s="16"/>
      <c r="O16" s="30" t="str">
        <f t="shared" si="24"/>
        <v xml:space="preserve"> </v>
      </c>
      <c r="P16" s="27" t="str">
        <f t="shared" si="25"/>
        <v xml:space="preserve"> </v>
      </c>
      <c r="Q16" s="22" t="str">
        <f t="shared" si="26"/>
        <v xml:space="preserve"> </v>
      </c>
      <c r="R16" s="23" t="str">
        <f t="shared" si="30"/>
        <v/>
      </c>
      <c r="S16" s="23" t="e">
        <f t="shared" si="27"/>
        <v>#VALUE!</v>
      </c>
      <c r="T16" s="200" t="s">
        <v>321</v>
      </c>
      <c r="U16" s="23">
        <v>18.5</v>
      </c>
      <c r="V16" s="60">
        <v>5</v>
      </c>
      <c r="X16" s="110" t="b">
        <f t="shared" si="6"/>
        <v>1</v>
      </c>
      <c r="Y16" s="127">
        <f t="shared" si="0"/>
        <v>0</v>
      </c>
      <c r="Z16" s="127" t="b">
        <f t="shared" si="1"/>
        <v>1</v>
      </c>
      <c r="AA16" s="127" t="b">
        <f t="shared" si="2"/>
        <v>1</v>
      </c>
      <c r="AB16" s="131">
        <f t="shared" si="3"/>
        <v>-3.8166634634979276E-13</v>
      </c>
      <c r="AC16" s="131">
        <f t="shared" si="7"/>
        <v>0</v>
      </c>
      <c r="AD16" s="127">
        <f t="shared" si="8"/>
        <v>0</v>
      </c>
      <c r="AE16" s="127">
        <f t="shared" si="9"/>
        <v>0</v>
      </c>
      <c r="AF16" s="127">
        <f t="shared" si="4"/>
        <v>0</v>
      </c>
      <c r="AG16" s="127" t="b">
        <f t="shared" si="28"/>
        <v>1</v>
      </c>
      <c r="AH16" s="127" t="b">
        <f t="shared" si="10"/>
        <v>1</v>
      </c>
      <c r="AI16" s="127" t="b">
        <f t="shared" si="5"/>
        <v>1</v>
      </c>
      <c r="AJ16" s="127" t="b">
        <f t="shared" si="11"/>
        <v>1</v>
      </c>
      <c r="AK16" s="127">
        <f t="shared" si="12"/>
        <v>0</v>
      </c>
      <c r="AL16" s="127">
        <f t="shared" si="13"/>
        <v>0</v>
      </c>
      <c r="AM16" s="132" t="str">
        <f t="shared" si="14"/>
        <v xml:space="preserve"> </v>
      </c>
      <c r="AN16" s="127">
        <f t="shared" si="15"/>
        <v>0</v>
      </c>
      <c r="AO16" s="132" t="str">
        <f t="shared" si="16"/>
        <v>E</v>
      </c>
      <c r="AP16" s="128">
        <f t="shared" si="17"/>
        <v>90</v>
      </c>
      <c r="AQ16" s="127">
        <f t="shared" si="29"/>
        <v>0</v>
      </c>
      <c r="AR16" s="129">
        <f t="shared" si="18"/>
        <v>0</v>
      </c>
      <c r="AS16" s="127" t="str">
        <f t="shared" si="19"/>
        <v>E</v>
      </c>
      <c r="AT16" s="127">
        <f t="shared" si="20"/>
        <v>0</v>
      </c>
      <c r="AU16" s="127" t="s">
        <v>17</v>
      </c>
      <c r="AV16" s="133">
        <f t="shared" si="21"/>
        <v>0</v>
      </c>
      <c r="AW16" s="133">
        <f t="shared" si="22"/>
        <v>0</v>
      </c>
      <c r="AX16" s="133">
        <f t="shared" si="23"/>
        <v>0</v>
      </c>
    </row>
    <row r="17" spans="1:50" ht="16.149999999999999" customHeight="1" x14ac:dyDescent="0.25">
      <c r="A17" s="106"/>
      <c r="B17" s="106"/>
      <c r="C17" s="106"/>
      <c r="D17" s="106"/>
      <c r="E17" s="106"/>
      <c r="G17" s="6">
        <v>7</v>
      </c>
      <c r="H17" s="11"/>
      <c r="I17" s="12"/>
      <c r="J17" s="7" t="s">
        <v>28</v>
      </c>
      <c r="K17" s="15"/>
      <c r="L17" s="12"/>
      <c r="M17" s="8" t="s">
        <v>315</v>
      </c>
      <c r="N17" s="16"/>
      <c r="O17" s="30" t="str">
        <f t="shared" si="24"/>
        <v xml:space="preserve"> </v>
      </c>
      <c r="P17" s="27" t="str">
        <f t="shared" si="25"/>
        <v xml:space="preserve"> </v>
      </c>
      <c r="Q17" s="22" t="str">
        <f t="shared" si="26"/>
        <v xml:space="preserve"> </v>
      </c>
      <c r="R17" s="23" t="str">
        <f t="shared" si="30"/>
        <v/>
      </c>
      <c r="S17" s="23" t="e">
        <f t="shared" si="27"/>
        <v>#VALUE!</v>
      </c>
      <c r="T17" s="200" t="s">
        <v>321</v>
      </c>
      <c r="U17" s="23">
        <v>17</v>
      </c>
      <c r="V17" s="60">
        <v>5</v>
      </c>
      <c r="X17" s="110" t="b">
        <f t="shared" si="6"/>
        <v>1</v>
      </c>
      <c r="Y17" s="127">
        <f t="shared" si="0"/>
        <v>0</v>
      </c>
      <c r="Z17" s="127" t="b">
        <f t="shared" si="1"/>
        <v>1</v>
      </c>
      <c r="AA17" s="127" t="b">
        <f t="shared" si="2"/>
        <v>1</v>
      </c>
      <c r="AB17" s="131">
        <f t="shared" si="3"/>
        <v>-3.8166634634979276E-13</v>
      </c>
      <c r="AC17" s="131">
        <f t="shared" si="7"/>
        <v>0</v>
      </c>
      <c r="AD17" s="127">
        <f t="shared" si="8"/>
        <v>0</v>
      </c>
      <c r="AE17" s="127">
        <f t="shared" si="9"/>
        <v>0</v>
      </c>
      <c r="AF17" s="127">
        <f t="shared" si="4"/>
        <v>0</v>
      </c>
      <c r="AG17" s="127" t="b">
        <f t="shared" si="28"/>
        <v>1</v>
      </c>
      <c r="AH17" s="127" t="b">
        <f t="shared" si="10"/>
        <v>1</v>
      </c>
      <c r="AI17" s="127" t="b">
        <f t="shared" si="5"/>
        <v>1</v>
      </c>
      <c r="AJ17" s="127" t="b">
        <f t="shared" si="11"/>
        <v>1</v>
      </c>
      <c r="AK17" s="127">
        <f t="shared" si="12"/>
        <v>0</v>
      </c>
      <c r="AL17" s="127">
        <f t="shared" si="13"/>
        <v>0</v>
      </c>
      <c r="AM17" s="132" t="str">
        <f t="shared" si="14"/>
        <v xml:space="preserve"> </v>
      </c>
      <c r="AN17" s="127">
        <f t="shared" si="15"/>
        <v>0</v>
      </c>
      <c r="AO17" s="132" t="str">
        <f t="shared" si="16"/>
        <v>E</v>
      </c>
      <c r="AP17" s="128">
        <f t="shared" si="17"/>
        <v>90</v>
      </c>
      <c r="AQ17" s="127">
        <f t="shared" si="29"/>
        <v>0</v>
      </c>
      <c r="AR17" s="129">
        <f t="shared" si="18"/>
        <v>0</v>
      </c>
      <c r="AS17" s="127" t="str">
        <f t="shared" si="19"/>
        <v>E</v>
      </c>
      <c r="AT17" s="127">
        <f t="shared" si="20"/>
        <v>0</v>
      </c>
      <c r="AU17" s="127" t="s">
        <v>17</v>
      </c>
      <c r="AV17" s="133">
        <f t="shared" si="21"/>
        <v>0</v>
      </c>
      <c r="AW17" s="133">
        <f t="shared" si="22"/>
        <v>0</v>
      </c>
      <c r="AX17" s="133">
        <f t="shared" si="23"/>
        <v>0</v>
      </c>
    </row>
    <row r="18" spans="1:50" ht="16.149999999999999" customHeight="1" x14ac:dyDescent="0.25">
      <c r="A18" s="203" t="s">
        <v>319</v>
      </c>
      <c r="B18" s="204"/>
      <c r="C18" s="204"/>
      <c r="D18" s="204"/>
      <c r="E18" s="106"/>
      <c r="G18" s="9">
        <v>8</v>
      </c>
      <c r="H18" s="11"/>
      <c r="I18" s="12"/>
      <c r="J18" s="7" t="s">
        <v>28</v>
      </c>
      <c r="K18" s="15"/>
      <c r="L18" s="12"/>
      <c r="M18" s="8" t="s">
        <v>315</v>
      </c>
      <c r="N18" s="16"/>
      <c r="O18" s="30" t="str">
        <f t="shared" si="24"/>
        <v xml:space="preserve"> </v>
      </c>
      <c r="P18" s="27" t="str">
        <f t="shared" si="25"/>
        <v xml:space="preserve"> </v>
      </c>
      <c r="Q18" s="22" t="str">
        <f t="shared" si="26"/>
        <v xml:space="preserve"> </v>
      </c>
      <c r="R18" s="23" t="str">
        <f t="shared" si="30"/>
        <v/>
      </c>
      <c r="S18" s="23" t="e">
        <f t="shared" si="27"/>
        <v>#VALUE!</v>
      </c>
      <c r="T18" s="200" t="s">
        <v>321</v>
      </c>
      <c r="U18" s="23">
        <v>21</v>
      </c>
      <c r="V18" s="60">
        <v>5</v>
      </c>
      <c r="X18" s="110" t="b">
        <f t="shared" si="6"/>
        <v>1</v>
      </c>
      <c r="Y18" s="127">
        <f t="shared" si="0"/>
        <v>0</v>
      </c>
      <c r="Z18" s="127" t="b">
        <f t="shared" si="1"/>
        <v>1</v>
      </c>
      <c r="AA18" s="127" t="b">
        <f t="shared" si="2"/>
        <v>1</v>
      </c>
      <c r="AB18" s="131">
        <f t="shared" si="3"/>
        <v>-3.8166634634979276E-13</v>
      </c>
      <c r="AC18" s="131">
        <f t="shared" si="7"/>
        <v>0</v>
      </c>
      <c r="AD18" s="127">
        <f t="shared" si="8"/>
        <v>0</v>
      </c>
      <c r="AE18" s="127">
        <f t="shared" si="9"/>
        <v>0</v>
      </c>
      <c r="AF18" s="127">
        <f t="shared" si="4"/>
        <v>0</v>
      </c>
      <c r="AG18" s="127" t="b">
        <f t="shared" si="28"/>
        <v>1</v>
      </c>
      <c r="AH18" s="127" t="b">
        <f t="shared" si="10"/>
        <v>1</v>
      </c>
      <c r="AI18" s="127" t="b">
        <f t="shared" si="5"/>
        <v>1</v>
      </c>
      <c r="AJ18" s="127" t="b">
        <f t="shared" si="11"/>
        <v>1</v>
      </c>
      <c r="AK18" s="127">
        <f t="shared" si="12"/>
        <v>0</v>
      </c>
      <c r="AL18" s="127">
        <f t="shared" si="13"/>
        <v>0</v>
      </c>
      <c r="AM18" s="132" t="str">
        <f t="shared" si="14"/>
        <v xml:space="preserve"> </v>
      </c>
      <c r="AN18" s="127">
        <f t="shared" si="15"/>
        <v>0</v>
      </c>
      <c r="AO18" s="132" t="str">
        <f t="shared" si="16"/>
        <v>E</v>
      </c>
      <c r="AP18" s="128">
        <f t="shared" si="17"/>
        <v>90</v>
      </c>
      <c r="AQ18" s="127">
        <f t="shared" si="29"/>
        <v>0</v>
      </c>
      <c r="AR18" s="129">
        <f t="shared" si="18"/>
        <v>0</v>
      </c>
      <c r="AS18" s="127" t="str">
        <f t="shared" si="19"/>
        <v>E</v>
      </c>
      <c r="AT18" s="127">
        <f t="shared" si="20"/>
        <v>0</v>
      </c>
      <c r="AU18" s="127" t="s">
        <v>17</v>
      </c>
      <c r="AV18" s="133">
        <f t="shared" si="21"/>
        <v>0</v>
      </c>
      <c r="AW18" s="133">
        <f t="shared" si="22"/>
        <v>0</v>
      </c>
      <c r="AX18" s="133">
        <f t="shared" si="23"/>
        <v>0</v>
      </c>
    </row>
    <row r="19" spans="1:50" ht="16.149999999999999" customHeight="1" x14ac:dyDescent="0.25">
      <c r="A19" s="106"/>
      <c r="B19" s="106"/>
      <c r="C19" s="106"/>
      <c r="D19" s="106"/>
      <c r="E19" s="106"/>
      <c r="G19" s="6">
        <v>9</v>
      </c>
      <c r="H19" s="11"/>
      <c r="I19" s="12"/>
      <c r="J19" s="7" t="s">
        <v>28</v>
      </c>
      <c r="K19" s="15"/>
      <c r="L19" s="12"/>
      <c r="M19" s="8" t="s">
        <v>315</v>
      </c>
      <c r="N19" s="16"/>
      <c r="O19" s="30" t="str">
        <f t="shared" si="24"/>
        <v xml:space="preserve"> </v>
      </c>
      <c r="P19" s="27" t="str">
        <f t="shared" si="25"/>
        <v xml:space="preserve"> </v>
      </c>
      <c r="Q19" s="22" t="str">
        <f t="shared" si="26"/>
        <v xml:space="preserve"> </v>
      </c>
      <c r="R19" s="23" t="str">
        <f t="shared" si="30"/>
        <v/>
      </c>
      <c r="S19" s="23" t="e">
        <f t="shared" si="27"/>
        <v>#VALUE!</v>
      </c>
      <c r="T19" s="200" t="s">
        <v>321</v>
      </c>
      <c r="U19" s="23">
        <v>13.3</v>
      </c>
      <c r="V19" s="60">
        <v>5</v>
      </c>
      <c r="X19" s="110" t="b">
        <f t="shared" si="6"/>
        <v>1</v>
      </c>
      <c r="Y19" s="127">
        <f t="shared" si="0"/>
        <v>0</v>
      </c>
      <c r="Z19" s="127" t="b">
        <f t="shared" si="1"/>
        <v>1</v>
      </c>
      <c r="AA19" s="127" t="b">
        <f t="shared" si="2"/>
        <v>1</v>
      </c>
      <c r="AB19" s="131">
        <f t="shared" si="3"/>
        <v>-3.8166634634979276E-13</v>
      </c>
      <c r="AC19" s="131">
        <f t="shared" si="7"/>
        <v>0</v>
      </c>
      <c r="AD19" s="127">
        <f t="shared" si="8"/>
        <v>0</v>
      </c>
      <c r="AE19" s="127">
        <f t="shared" si="9"/>
        <v>0</v>
      </c>
      <c r="AF19" s="127">
        <f t="shared" si="4"/>
        <v>0</v>
      </c>
      <c r="AG19" s="127" t="b">
        <f t="shared" si="28"/>
        <v>1</v>
      </c>
      <c r="AH19" s="127" t="b">
        <f t="shared" si="10"/>
        <v>1</v>
      </c>
      <c r="AI19" s="127" t="b">
        <f t="shared" si="5"/>
        <v>1</v>
      </c>
      <c r="AJ19" s="127" t="b">
        <f t="shared" si="11"/>
        <v>1</v>
      </c>
      <c r="AK19" s="127">
        <f t="shared" si="12"/>
        <v>0</v>
      </c>
      <c r="AL19" s="127">
        <f t="shared" si="13"/>
        <v>0</v>
      </c>
      <c r="AM19" s="132" t="str">
        <f t="shared" si="14"/>
        <v xml:space="preserve"> </v>
      </c>
      <c r="AN19" s="127">
        <f t="shared" si="15"/>
        <v>0</v>
      </c>
      <c r="AO19" s="132" t="str">
        <f t="shared" si="16"/>
        <v>E</v>
      </c>
      <c r="AP19" s="128">
        <f t="shared" si="17"/>
        <v>90</v>
      </c>
      <c r="AQ19" s="127">
        <f t="shared" si="29"/>
        <v>0</v>
      </c>
      <c r="AR19" s="129">
        <f t="shared" si="18"/>
        <v>0</v>
      </c>
      <c r="AS19" s="127" t="str">
        <f t="shared" si="19"/>
        <v>E</v>
      </c>
      <c r="AT19" s="127">
        <f t="shared" si="20"/>
        <v>0</v>
      </c>
      <c r="AU19" s="127" t="s">
        <v>17</v>
      </c>
      <c r="AV19" s="133">
        <f t="shared" si="21"/>
        <v>0</v>
      </c>
      <c r="AW19" s="133">
        <f t="shared" si="22"/>
        <v>0</v>
      </c>
      <c r="AX19" s="133">
        <f t="shared" si="23"/>
        <v>0</v>
      </c>
    </row>
    <row r="20" spans="1:50" ht="16.149999999999999" customHeight="1" x14ac:dyDescent="0.25">
      <c r="A20" s="106"/>
      <c r="B20" s="106"/>
      <c r="C20" s="106"/>
      <c r="D20" s="106"/>
      <c r="E20" s="106"/>
      <c r="G20" s="9">
        <v>10</v>
      </c>
      <c r="H20" s="11"/>
      <c r="I20" s="12"/>
      <c r="J20" s="7" t="s">
        <v>28</v>
      </c>
      <c r="K20" s="15"/>
      <c r="L20" s="12"/>
      <c r="M20" s="8" t="s">
        <v>315</v>
      </c>
      <c r="N20" s="16"/>
      <c r="O20" s="30" t="str">
        <f t="shared" si="24"/>
        <v xml:space="preserve"> </v>
      </c>
      <c r="P20" s="27" t="str">
        <f t="shared" si="25"/>
        <v xml:space="preserve"> </v>
      </c>
      <c r="Q20" s="22" t="str">
        <f t="shared" si="26"/>
        <v xml:space="preserve"> </v>
      </c>
      <c r="R20" s="23" t="str">
        <f t="shared" si="30"/>
        <v/>
      </c>
      <c r="S20" s="23" t="e">
        <f t="shared" si="27"/>
        <v>#VALUE!</v>
      </c>
      <c r="T20" s="200" t="s">
        <v>321</v>
      </c>
      <c r="U20" s="23">
        <v>12.2</v>
      </c>
      <c r="V20" s="60">
        <v>5</v>
      </c>
      <c r="X20" s="110" t="b">
        <f t="shared" si="6"/>
        <v>1</v>
      </c>
      <c r="Y20" s="127">
        <f t="shared" si="0"/>
        <v>0</v>
      </c>
      <c r="Z20" s="127" t="b">
        <f t="shared" si="1"/>
        <v>1</v>
      </c>
      <c r="AA20" s="127" t="b">
        <f t="shared" si="2"/>
        <v>1</v>
      </c>
      <c r="AB20" s="131">
        <f t="shared" si="3"/>
        <v>-3.8166634634979276E-13</v>
      </c>
      <c r="AC20" s="131">
        <f t="shared" si="7"/>
        <v>0</v>
      </c>
      <c r="AD20" s="127">
        <f t="shared" si="8"/>
        <v>0</v>
      </c>
      <c r="AE20" s="127">
        <f t="shared" si="9"/>
        <v>0</v>
      </c>
      <c r="AF20" s="127">
        <f t="shared" si="4"/>
        <v>0</v>
      </c>
      <c r="AG20" s="127" t="b">
        <f t="shared" si="28"/>
        <v>1</v>
      </c>
      <c r="AH20" s="127" t="b">
        <f t="shared" si="10"/>
        <v>1</v>
      </c>
      <c r="AI20" s="127" t="b">
        <f t="shared" si="5"/>
        <v>1</v>
      </c>
      <c r="AJ20" s="127" t="b">
        <f t="shared" si="11"/>
        <v>1</v>
      </c>
      <c r="AK20" s="127">
        <f t="shared" si="12"/>
        <v>0</v>
      </c>
      <c r="AL20" s="127">
        <f t="shared" si="13"/>
        <v>0</v>
      </c>
      <c r="AM20" s="132" t="str">
        <f t="shared" si="14"/>
        <v xml:space="preserve"> </v>
      </c>
      <c r="AN20" s="127">
        <f t="shared" si="15"/>
        <v>0</v>
      </c>
      <c r="AO20" s="132" t="str">
        <f t="shared" si="16"/>
        <v>E</v>
      </c>
      <c r="AP20" s="128">
        <f t="shared" si="17"/>
        <v>90</v>
      </c>
      <c r="AQ20" s="127">
        <f t="shared" si="29"/>
        <v>0</v>
      </c>
      <c r="AR20" s="129">
        <f t="shared" si="18"/>
        <v>0</v>
      </c>
      <c r="AS20" s="127" t="str">
        <f t="shared" si="19"/>
        <v>E</v>
      </c>
      <c r="AT20" s="127">
        <f t="shared" si="20"/>
        <v>0</v>
      </c>
      <c r="AU20" s="127" t="s">
        <v>17</v>
      </c>
      <c r="AV20" s="133">
        <f t="shared" si="21"/>
        <v>0</v>
      </c>
      <c r="AW20" s="133">
        <f t="shared" si="22"/>
        <v>0</v>
      </c>
      <c r="AX20" s="133">
        <f t="shared" si="23"/>
        <v>0</v>
      </c>
    </row>
    <row r="21" spans="1:50" ht="16.149999999999999" customHeight="1" x14ac:dyDescent="0.25">
      <c r="A21" s="106"/>
      <c r="B21" s="3"/>
      <c r="C21" s="106"/>
      <c r="D21" s="106"/>
      <c r="E21" s="106"/>
      <c r="G21" s="6">
        <v>11</v>
      </c>
      <c r="H21" s="11"/>
      <c r="I21" s="12"/>
      <c r="J21" s="7" t="s">
        <v>28</v>
      </c>
      <c r="K21" s="15"/>
      <c r="L21" s="12"/>
      <c r="M21" s="8" t="s">
        <v>315</v>
      </c>
      <c r="N21" s="16"/>
      <c r="O21" s="30" t="str">
        <f t="shared" si="24"/>
        <v xml:space="preserve"> </v>
      </c>
      <c r="P21" s="27" t="str">
        <f t="shared" si="25"/>
        <v xml:space="preserve"> </v>
      </c>
      <c r="Q21" s="22" t="str">
        <f t="shared" si="26"/>
        <v xml:space="preserve"> </v>
      </c>
      <c r="R21" s="23" t="str">
        <f t="shared" si="30"/>
        <v/>
      </c>
      <c r="S21" s="23" t="e">
        <f t="shared" si="27"/>
        <v>#VALUE!</v>
      </c>
      <c r="T21" s="200" t="s">
        <v>321</v>
      </c>
      <c r="U21" s="23">
        <v>13.7</v>
      </c>
      <c r="V21" s="60">
        <v>5</v>
      </c>
      <c r="X21" s="110" t="b">
        <f t="shared" si="6"/>
        <v>1</v>
      </c>
      <c r="Y21" s="127">
        <f t="shared" si="0"/>
        <v>0</v>
      </c>
      <c r="Z21" s="127" t="b">
        <f t="shared" si="1"/>
        <v>1</v>
      </c>
      <c r="AA21" s="127" t="b">
        <f t="shared" si="2"/>
        <v>1</v>
      </c>
      <c r="AB21" s="131">
        <f t="shared" si="3"/>
        <v>-3.8166634634979276E-13</v>
      </c>
      <c r="AC21" s="131">
        <f t="shared" si="7"/>
        <v>0</v>
      </c>
      <c r="AD21" s="127">
        <f t="shared" si="8"/>
        <v>0</v>
      </c>
      <c r="AE21" s="127">
        <f t="shared" si="9"/>
        <v>0</v>
      </c>
      <c r="AF21" s="127">
        <f t="shared" si="4"/>
        <v>0</v>
      </c>
      <c r="AG21" s="127" t="b">
        <f t="shared" si="28"/>
        <v>1</v>
      </c>
      <c r="AH21" s="127" t="b">
        <f t="shared" si="10"/>
        <v>1</v>
      </c>
      <c r="AI21" s="127" t="b">
        <f t="shared" si="5"/>
        <v>1</v>
      </c>
      <c r="AJ21" s="127" t="b">
        <f t="shared" si="11"/>
        <v>1</v>
      </c>
      <c r="AK21" s="127">
        <f t="shared" si="12"/>
        <v>0</v>
      </c>
      <c r="AL21" s="127">
        <f t="shared" si="13"/>
        <v>0</v>
      </c>
      <c r="AM21" s="132" t="str">
        <f t="shared" si="14"/>
        <v xml:space="preserve"> </v>
      </c>
      <c r="AN21" s="127">
        <f t="shared" si="15"/>
        <v>0</v>
      </c>
      <c r="AO21" s="132" t="str">
        <f t="shared" si="16"/>
        <v>E</v>
      </c>
      <c r="AP21" s="128">
        <f t="shared" si="17"/>
        <v>90</v>
      </c>
      <c r="AQ21" s="127">
        <f t="shared" si="29"/>
        <v>0</v>
      </c>
      <c r="AR21" s="129">
        <f t="shared" si="18"/>
        <v>0</v>
      </c>
      <c r="AS21" s="127" t="str">
        <f t="shared" si="19"/>
        <v>E</v>
      </c>
      <c r="AT21" s="127">
        <f t="shared" si="20"/>
        <v>0</v>
      </c>
      <c r="AU21" s="127" t="s">
        <v>17</v>
      </c>
      <c r="AV21" s="133">
        <f t="shared" si="21"/>
        <v>0</v>
      </c>
      <c r="AW21" s="133">
        <f t="shared" si="22"/>
        <v>0</v>
      </c>
      <c r="AX21" s="133">
        <f t="shared" si="23"/>
        <v>0</v>
      </c>
    </row>
    <row r="22" spans="1:50" ht="16.149999999999999" customHeight="1" x14ac:dyDescent="0.25">
      <c r="A22" s="106"/>
      <c r="B22" s="3"/>
      <c r="C22" s="106"/>
      <c r="D22" s="106"/>
      <c r="E22" s="106"/>
      <c r="G22" s="9">
        <v>12</v>
      </c>
      <c r="H22" s="11"/>
      <c r="I22" s="12"/>
      <c r="J22" s="7" t="s">
        <v>28</v>
      </c>
      <c r="K22" s="15"/>
      <c r="L22" s="12"/>
      <c r="M22" s="8" t="s">
        <v>315</v>
      </c>
      <c r="N22" s="16"/>
      <c r="O22" s="31" t="str">
        <f t="shared" si="24"/>
        <v xml:space="preserve"> </v>
      </c>
      <c r="P22" s="27" t="str">
        <f t="shared" si="25"/>
        <v xml:space="preserve"> </v>
      </c>
      <c r="Q22" s="22" t="str">
        <f t="shared" si="26"/>
        <v xml:space="preserve"> </v>
      </c>
      <c r="R22" s="23" t="str">
        <f t="shared" si="30"/>
        <v/>
      </c>
      <c r="S22" s="23" t="e">
        <f t="shared" si="27"/>
        <v>#VALUE!</v>
      </c>
      <c r="T22" s="200" t="s">
        <v>321</v>
      </c>
      <c r="U22" s="23">
        <v>12.4</v>
      </c>
      <c r="V22" s="60">
        <v>5</v>
      </c>
      <c r="X22" s="110" t="b">
        <f t="shared" si="6"/>
        <v>1</v>
      </c>
      <c r="Y22" s="127">
        <f t="shared" si="0"/>
        <v>0</v>
      </c>
      <c r="Z22" s="127" t="b">
        <f t="shared" si="1"/>
        <v>1</v>
      </c>
      <c r="AA22" s="127" t="b">
        <f t="shared" si="2"/>
        <v>1</v>
      </c>
      <c r="AB22" s="131">
        <f t="shared" si="3"/>
        <v>-3.8166634634979276E-13</v>
      </c>
      <c r="AC22" s="131">
        <f t="shared" si="7"/>
        <v>0</v>
      </c>
      <c r="AD22" s="127">
        <f t="shared" si="8"/>
        <v>0</v>
      </c>
      <c r="AE22" s="127">
        <f t="shared" si="9"/>
        <v>0</v>
      </c>
      <c r="AF22" s="127">
        <f t="shared" si="4"/>
        <v>0</v>
      </c>
      <c r="AG22" s="127" t="b">
        <v>1</v>
      </c>
      <c r="AH22" s="127" t="b">
        <v>1</v>
      </c>
      <c r="AI22" s="127" t="b">
        <f t="shared" si="5"/>
        <v>1</v>
      </c>
      <c r="AJ22" s="127" t="b">
        <f t="shared" si="11"/>
        <v>1</v>
      </c>
      <c r="AK22" s="127">
        <f t="shared" si="12"/>
        <v>0</v>
      </c>
      <c r="AL22" s="127">
        <f t="shared" si="13"/>
        <v>0</v>
      </c>
      <c r="AM22" s="132" t="str">
        <f t="shared" si="14"/>
        <v xml:space="preserve"> </v>
      </c>
      <c r="AN22" s="127">
        <f t="shared" si="15"/>
        <v>0</v>
      </c>
      <c r="AO22" s="132" t="str">
        <f t="shared" si="16"/>
        <v>E</v>
      </c>
      <c r="AP22" s="128">
        <f t="shared" si="17"/>
        <v>90</v>
      </c>
      <c r="AQ22" s="127">
        <f>RADIANS(AN22)</f>
        <v>0</v>
      </c>
      <c r="AR22" s="129">
        <f t="shared" si="18"/>
        <v>0</v>
      </c>
      <c r="AS22" s="127" t="str">
        <f t="shared" si="19"/>
        <v>E</v>
      </c>
      <c r="AT22" s="127">
        <f t="shared" si="20"/>
        <v>0</v>
      </c>
      <c r="AU22" s="127" t="s">
        <v>17</v>
      </c>
      <c r="AV22" s="133">
        <f t="shared" si="21"/>
        <v>0</v>
      </c>
      <c r="AW22" s="133">
        <f t="shared" si="22"/>
        <v>0</v>
      </c>
      <c r="AX22" s="133">
        <f t="shared" si="23"/>
        <v>0</v>
      </c>
    </row>
    <row r="23" spans="1:50" ht="16.149999999999999" customHeight="1" x14ac:dyDescent="0.25">
      <c r="A23" s="106"/>
      <c r="B23" s="3"/>
      <c r="C23" s="106"/>
      <c r="D23" s="106"/>
      <c r="E23" s="106"/>
      <c r="G23" s="6">
        <v>13</v>
      </c>
      <c r="H23" s="11"/>
      <c r="I23" s="12"/>
      <c r="J23" s="7" t="s">
        <v>28</v>
      </c>
      <c r="K23" s="15"/>
      <c r="L23" s="12"/>
      <c r="M23" s="8" t="s">
        <v>315</v>
      </c>
      <c r="N23" s="16"/>
      <c r="O23" s="31" t="str">
        <f t="shared" si="24"/>
        <v xml:space="preserve"> </v>
      </c>
      <c r="P23" s="27" t="str">
        <f t="shared" si="25"/>
        <v xml:space="preserve"> </v>
      </c>
      <c r="Q23" s="22" t="str">
        <f t="shared" si="26"/>
        <v xml:space="preserve"> </v>
      </c>
      <c r="R23" s="23" t="str">
        <f t="shared" si="30"/>
        <v/>
      </c>
      <c r="S23" s="23" t="e">
        <f t="shared" si="27"/>
        <v>#VALUE!</v>
      </c>
      <c r="T23" s="200" t="s">
        <v>321</v>
      </c>
      <c r="U23" s="23">
        <v>11.5</v>
      </c>
      <c r="V23" s="60">
        <v>5</v>
      </c>
      <c r="X23" s="110" t="b">
        <f t="shared" si="6"/>
        <v>1</v>
      </c>
      <c r="Y23" s="127">
        <f t="shared" si="0"/>
        <v>0</v>
      </c>
      <c r="Z23" s="127" t="b">
        <f t="shared" si="1"/>
        <v>1</v>
      </c>
      <c r="AA23" s="127" t="b">
        <f t="shared" si="2"/>
        <v>1</v>
      </c>
      <c r="AB23" s="131">
        <f t="shared" si="3"/>
        <v>-3.8166634634979276E-13</v>
      </c>
      <c r="AC23" s="131">
        <f t="shared" si="7"/>
        <v>0</v>
      </c>
      <c r="AD23" s="127">
        <f t="shared" si="8"/>
        <v>0</v>
      </c>
      <c r="AE23" s="127">
        <f t="shared" si="9"/>
        <v>0</v>
      </c>
      <c r="AF23" s="127">
        <f t="shared" si="4"/>
        <v>0</v>
      </c>
      <c r="AG23" s="127" t="b">
        <v>1</v>
      </c>
      <c r="AH23" s="127" t="b">
        <v>1</v>
      </c>
      <c r="AI23" s="127" t="b">
        <f t="shared" si="5"/>
        <v>1</v>
      </c>
      <c r="AJ23" s="127" t="b">
        <f t="shared" si="11"/>
        <v>1</v>
      </c>
      <c r="AK23" s="127">
        <f t="shared" si="12"/>
        <v>0</v>
      </c>
      <c r="AL23" s="127">
        <f t="shared" si="13"/>
        <v>0</v>
      </c>
      <c r="AM23" s="132" t="str">
        <f t="shared" si="14"/>
        <v xml:space="preserve"> </v>
      </c>
      <c r="AN23" s="127">
        <f t="shared" si="15"/>
        <v>0</v>
      </c>
      <c r="AO23" s="132" t="str">
        <f t="shared" si="16"/>
        <v>E</v>
      </c>
      <c r="AP23" s="128">
        <f t="shared" si="17"/>
        <v>90</v>
      </c>
      <c r="AQ23" s="127">
        <f>RADIANS(AN23)</f>
        <v>0</v>
      </c>
      <c r="AR23" s="129">
        <f t="shared" si="18"/>
        <v>0</v>
      </c>
      <c r="AS23" s="127" t="str">
        <f t="shared" si="19"/>
        <v>E</v>
      </c>
      <c r="AT23" s="127">
        <f t="shared" si="20"/>
        <v>0</v>
      </c>
      <c r="AU23" s="127" t="s">
        <v>17</v>
      </c>
      <c r="AV23" s="133">
        <f t="shared" si="21"/>
        <v>0</v>
      </c>
      <c r="AW23" s="133">
        <f t="shared" si="22"/>
        <v>0</v>
      </c>
      <c r="AX23" s="133">
        <f t="shared" si="23"/>
        <v>0</v>
      </c>
    </row>
    <row r="24" spans="1:50" ht="16.149999999999999" customHeight="1" x14ac:dyDescent="0.25">
      <c r="A24" s="106"/>
      <c r="B24" s="3"/>
      <c r="C24" s="106"/>
      <c r="D24" s="106"/>
      <c r="E24" s="106"/>
      <c r="G24" s="9">
        <v>14</v>
      </c>
      <c r="H24" s="11"/>
      <c r="I24" s="12"/>
      <c r="J24" s="7" t="s">
        <v>28</v>
      </c>
      <c r="K24" s="15"/>
      <c r="L24" s="12"/>
      <c r="M24" s="8" t="s">
        <v>315</v>
      </c>
      <c r="N24" s="16"/>
      <c r="O24" s="31" t="str">
        <f t="shared" si="24"/>
        <v xml:space="preserve"> </v>
      </c>
      <c r="P24" s="27" t="str">
        <f t="shared" si="25"/>
        <v xml:space="preserve"> </v>
      </c>
      <c r="Q24" s="22" t="str">
        <f t="shared" si="26"/>
        <v xml:space="preserve"> </v>
      </c>
      <c r="R24" s="23" t="str">
        <f t="shared" si="30"/>
        <v/>
      </c>
      <c r="S24" s="23" t="e">
        <f t="shared" si="27"/>
        <v>#VALUE!</v>
      </c>
      <c r="T24" s="200" t="s">
        <v>321</v>
      </c>
      <c r="U24" s="23">
        <v>13.3</v>
      </c>
      <c r="V24" s="60">
        <v>5</v>
      </c>
      <c r="X24" s="110" t="b">
        <f t="shared" si="6"/>
        <v>1</v>
      </c>
      <c r="Y24" s="127">
        <f t="shared" si="0"/>
        <v>0</v>
      </c>
      <c r="Z24" s="127" t="b">
        <f t="shared" si="1"/>
        <v>1</v>
      </c>
      <c r="AA24" s="127" t="b">
        <f t="shared" si="2"/>
        <v>1</v>
      </c>
      <c r="AB24" s="131">
        <f t="shared" si="3"/>
        <v>-3.8166634634979276E-13</v>
      </c>
      <c r="AC24" s="131">
        <f t="shared" si="7"/>
        <v>0</v>
      </c>
      <c r="AD24" s="127">
        <f t="shared" si="8"/>
        <v>0</v>
      </c>
      <c r="AE24" s="127">
        <f t="shared" si="9"/>
        <v>0</v>
      </c>
      <c r="AF24" s="127">
        <f t="shared" si="4"/>
        <v>0</v>
      </c>
      <c r="AG24" s="127" t="b">
        <v>1</v>
      </c>
      <c r="AH24" s="127" t="b">
        <v>1</v>
      </c>
      <c r="AI24" s="127" t="b">
        <f t="shared" si="5"/>
        <v>1</v>
      </c>
      <c r="AJ24" s="127" t="b">
        <f t="shared" si="11"/>
        <v>1</v>
      </c>
      <c r="AK24" s="127">
        <f t="shared" si="12"/>
        <v>0</v>
      </c>
      <c r="AL24" s="127">
        <f t="shared" si="13"/>
        <v>0</v>
      </c>
      <c r="AM24" s="132" t="str">
        <f t="shared" si="14"/>
        <v xml:space="preserve"> </v>
      </c>
      <c r="AN24" s="127">
        <f t="shared" si="15"/>
        <v>0</v>
      </c>
      <c r="AO24" s="132" t="str">
        <f t="shared" si="16"/>
        <v>E</v>
      </c>
      <c r="AP24" s="128">
        <f t="shared" si="17"/>
        <v>90</v>
      </c>
      <c r="AQ24" s="127">
        <f t="shared" si="29"/>
        <v>0</v>
      </c>
      <c r="AR24" s="129">
        <f t="shared" si="18"/>
        <v>0</v>
      </c>
      <c r="AS24" s="127" t="str">
        <f t="shared" si="19"/>
        <v>E</v>
      </c>
      <c r="AT24" s="127">
        <f t="shared" si="20"/>
        <v>0</v>
      </c>
      <c r="AU24" s="127" t="s">
        <v>17</v>
      </c>
      <c r="AV24" s="133">
        <f t="shared" si="21"/>
        <v>0</v>
      </c>
      <c r="AW24" s="133">
        <f t="shared" si="22"/>
        <v>0</v>
      </c>
      <c r="AX24" s="133">
        <f t="shared" si="23"/>
        <v>0</v>
      </c>
    </row>
    <row r="25" spans="1:50" ht="16.149999999999999" customHeight="1" x14ac:dyDescent="0.25">
      <c r="A25" s="106"/>
      <c r="B25" s="3"/>
      <c r="C25" s="106"/>
      <c r="D25" s="106"/>
      <c r="E25" s="106"/>
      <c r="G25" s="6">
        <v>15</v>
      </c>
      <c r="H25" s="11"/>
      <c r="I25" s="12"/>
      <c r="J25" s="7" t="s">
        <v>28</v>
      </c>
      <c r="K25" s="15"/>
      <c r="L25" s="12"/>
      <c r="M25" s="8" t="s">
        <v>315</v>
      </c>
      <c r="N25" s="16"/>
      <c r="O25" s="31" t="str">
        <f t="shared" si="24"/>
        <v xml:space="preserve"> </v>
      </c>
      <c r="P25" s="27" t="str">
        <f t="shared" si="25"/>
        <v xml:space="preserve"> </v>
      </c>
      <c r="Q25" s="22" t="str">
        <f t="shared" si="26"/>
        <v xml:space="preserve"> </v>
      </c>
      <c r="R25" s="23" t="str">
        <f t="shared" si="30"/>
        <v/>
      </c>
      <c r="S25" s="23" t="e">
        <f t="shared" si="27"/>
        <v>#VALUE!</v>
      </c>
      <c r="T25" s="200" t="s">
        <v>321</v>
      </c>
      <c r="U25" s="23">
        <v>12.4</v>
      </c>
      <c r="V25" s="60">
        <v>5</v>
      </c>
      <c r="X25" s="110" t="b">
        <f t="shared" si="6"/>
        <v>1</v>
      </c>
      <c r="Y25" s="127">
        <f t="shared" si="0"/>
        <v>0</v>
      </c>
      <c r="Z25" s="127" t="b">
        <f t="shared" si="1"/>
        <v>1</v>
      </c>
      <c r="AA25" s="127" t="b">
        <f t="shared" si="2"/>
        <v>1</v>
      </c>
      <c r="AB25" s="131">
        <f t="shared" si="3"/>
        <v>-3.8166634634979276E-13</v>
      </c>
      <c r="AC25" s="131">
        <f t="shared" si="7"/>
        <v>0</v>
      </c>
      <c r="AD25" s="127">
        <f t="shared" si="8"/>
        <v>0</v>
      </c>
      <c r="AE25" s="127">
        <f t="shared" si="9"/>
        <v>0</v>
      </c>
      <c r="AF25" s="127">
        <f t="shared" si="4"/>
        <v>0</v>
      </c>
      <c r="AG25" s="127" t="b">
        <v>1</v>
      </c>
      <c r="AH25" s="127" t="b">
        <v>1</v>
      </c>
      <c r="AI25" s="127" t="b">
        <f t="shared" si="5"/>
        <v>1</v>
      </c>
      <c r="AJ25" s="127" t="b">
        <f t="shared" si="11"/>
        <v>1</v>
      </c>
      <c r="AK25" s="127">
        <f t="shared" si="12"/>
        <v>0</v>
      </c>
      <c r="AL25" s="127">
        <f t="shared" si="13"/>
        <v>0</v>
      </c>
      <c r="AM25" s="132" t="str">
        <f t="shared" si="14"/>
        <v xml:space="preserve"> </v>
      </c>
      <c r="AN25" s="127">
        <f t="shared" si="15"/>
        <v>0</v>
      </c>
      <c r="AO25" s="132" t="str">
        <f t="shared" si="16"/>
        <v>E</v>
      </c>
      <c r="AP25" s="128">
        <f t="shared" si="17"/>
        <v>90</v>
      </c>
      <c r="AQ25" s="127">
        <f t="shared" si="29"/>
        <v>0</v>
      </c>
      <c r="AR25" s="129">
        <f t="shared" si="18"/>
        <v>0</v>
      </c>
      <c r="AS25" s="127" t="str">
        <f t="shared" si="19"/>
        <v>E</v>
      </c>
      <c r="AT25" s="127">
        <f t="shared" si="20"/>
        <v>0</v>
      </c>
      <c r="AU25" s="127" t="s">
        <v>17</v>
      </c>
      <c r="AV25" s="133">
        <f t="shared" si="21"/>
        <v>0</v>
      </c>
      <c r="AW25" s="133">
        <f t="shared" si="22"/>
        <v>0</v>
      </c>
      <c r="AX25" s="133">
        <f t="shared" si="23"/>
        <v>0</v>
      </c>
    </row>
    <row r="26" spans="1:50" ht="16.149999999999999" customHeight="1" x14ac:dyDescent="0.25">
      <c r="A26" s="106"/>
      <c r="B26" s="3"/>
      <c r="C26" s="106"/>
      <c r="D26" s="106"/>
      <c r="E26" s="106"/>
      <c r="G26" s="9">
        <v>16</v>
      </c>
      <c r="H26" s="11"/>
      <c r="I26" s="12"/>
      <c r="J26" s="7" t="s">
        <v>28</v>
      </c>
      <c r="K26" s="15"/>
      <c r="L26" s="12"/>
      <c r="M26" s="8" t="s">
        <v>315</v>
      </c>
      <c r="N26" s="16"/>
      <c r="O26" s="31" t="str">
        <f t="shared" si="24"/>
        <v xml:space="preserve"> </v>
      </c>
      <c r="P26" s="27" t="str">
        <f t="shared" si="25"/>
        <v xml:space="preserve"> </v>
      </c>
      <c r="Q26" s="22" t="str">
        <f t="shared" si="26"/>
        <v xml:space="preserve"> </v>
      </c>
      <c r="R26" s="23" t="str">
        <f t="shared" si="30"/>
        <v/>
      </c>
      <c r="S26" s="23" t="e">
        <f t="shared" si="27"/>
        <v>#VALUE!</v>
      </c>
      <c r="T26" s="200" t="s">
        <v>321</v>
      </c>
      <c r="U26" s="23">
        <v>13.1</v>
      </c>
      <c r="V26" s="60">
        <v>5</v>
      </c>
      <c r="X26" s="110" t="b">
        <f t="shared" si="6"/>
        <v>1</v>
      </c>
      <c r="Y26" s="127">
        <f t="shared" si="0"/>
        <v>0</v>
      </c>
      <c r="Z26" s="127" t="b">
        <f t="shared" si="1"/>
        <v>1</v>
      </c>
      <c r="AA26" s="127" t="b">
        <f t="shared" si="2"/>
        <v>1</v>
      </c>
      <c r="AB26" s="131">
        <f t="shared" si="3"/>
        <v>-3.8166634634979276E-13</v>
      </c>
      <c r="AC26" s="131">
        <f t="shared" si="7"/>
        <v>0</v>
      </c>
      <c r="AD26" s="127">
        <f t="shared" si="8"/>
        <v>0</v>
      </c>
      <c r="AE26" s="127">
        <f t="shared" si="9"/>
        <v>0</v>
      </c>
      <c r="AF26" s="127">
        <f t="shared" si="4"/>
        <v>0</v>
      </c>
      <c r="AG26" s="127" t="b">
        <v>1</v>
      </c>
      <c r="AH26" s="127" t="b">
        <v>1</v>
      </c>
      <c r="AI26" s="127" t="b">
        <f t="shared" si="5"/>
        <v>1</v>
      </c>
      <c r="AJ26" s="127" t="b">
        <f t="shared" si="11"/>
        <v>1</v>
      </c>
      <c r="AK26" s="127">
        <f t="shared" si="12"/>
        <v>0</v>
      </c>
      <c r="AL26" s="127">
        <f t="shared" si="13"/>
        <v>0</v>
      </c>
      <c r="AM26" s="132" t="str">
        <f t="shared" si="14"/>
        <v xml:space="preserve"> </v>
      </c>
      <c r="AN26" s="127">
        <f t="shared" si="15"/>
        <v>0</v>
      </c>
      <c r="AO26" s="132" t="str">
        <f t="shared" si="16"/>
        <v>E</v>
      </c>
      <c r="AP26" s="128">
        <f t="shared" si="17"/>
        <v>90</v>
      </c>
      <c r="AQ26" s="127">
        <f t="shared" si="29"/>
        <v>0</v>
      </c>
      <c r="AR26" s="129">
        <f t="shared" si="18"/>
        <v>0</v>
      </c>
      <c r="AS26" s="127" t="str">
        <f t="shared" si="19"/>
        <v>E</v>
      </c>
      <c r="AT26" s="127">
        <f t="shared" si="20"/>
        <v>0</v>
      </c>
      <c r="AU26" s="127" t="s">
        <v>17</v>
      </c>
      <c r="AV26" s="133">
        <f t="shared" si="21"/>
        <v>0</v>
      </c>
      <c r="AW26" s="133">
        <f t="shared" si="22"/>
        <v>0</v>
      </c>
      <c r="AX26" s="133">
        <f t="shared" si="23"/>
        <v>0</v>
      </c>
    </row>
    <row r="27" spans="1:50" ht="16.149999999999999" customHeight="1" x14ac:dyDescent="0.25">
      <c r="A27" s="106"/>
      <c r="B27" s="3"/>
      <c r="C27" s="106"/>
      <c r="D27" s="106"/>
      <c r="E27" s="106"/>
      <c r="G27" s="6">
        <v>17</v>
      </c>
      <c r="H27" s="11"/>
      <c r="I27" s="12"/>
      <c r="J27" s="7" t="s">
        <v>28</v>
      </c>
      <c r="K27" s="15"/>
      <c r="L27" s="13"/>
      <c r="M27" s="8" t="s">
        <v>315</v>
      </c>
      <c r="N27" s="16"/>
      <c r="O27" s="31" t="str">
        <f t="shared" si="24"/>
        <v xml:space="preserve"> </v>
      </c>
      <c r="P27" s="27" t="str">
        <f t="shared" si="25"/>
        <v xml:space="preserve"> </v>
      </c>
      <c r="Q27" s="22" t="str">
        <f t="shared" si="26"/>
        <v xml:space="preserve"> </v>
      </c>
      <c r="R27" s="23" t="str">
        <f t="shared" si="30"/>
        <v/>
      </c>
      <c r="S27" s="23" t="e">
        <f t="shared" si="27"/>
        <v>#VALUE!</v>
      </c>
      <c r="T27" s="200" t="s">
        <v>321</v>
      </c>
      <c r="U27" s="23">
        <v>12.4</v>
      </c>
      <c r="V27" s="60">
        <v>5</v>
      </c>
      <c r="X27" s="110" t="b">
        <f t="shared" si="6"/>
        <v>1</v>
      </c>
      <c r="Y27" s="127">
        <f t="shared" si="0"/>
        <v>0</v>
      </c>
      <c r="Z27" s="127" t="b">
        <f t="shared" si="1"/>
        <v>1</v>
      </c>
      <c r="AA27" s="127" t="b">
        <f t="shared" si="2"/>
        <v>1</v>
      </c>
      <c r="AB27" s="131">
        <f t="shared" si="3"/>
        <v>-3.8166634634979276E-13</v>
      </c>
      <c r="AC27" s="131">
        <f t="shared" si="7"/>
        <v>0</v>
      </c>
      <c r="AD27" s="127">
        <f t="shared" si="8"/>
        <v>0</v>
      </c>
      <c r="AE27" s="127">
        <f t="shared" si="9"/>
        <v>0</v>
      </c>
      <c r="AF27" s="127">
        <f t="shared" si="4"/>
        <v>0</v>
      </c>
      <c r="AG27" s="127" t="b">
        <v>1</v>
      </c>
      <c r="AH27" s="127" t="b">
        <v>1</v>
      </c>
      <c r="AI27" s="127" t="b">
        <f t="shared" si="5"/>
        <v>1</v>
      </c>
      <c r="AJ27" s="127" t="b">
        <f t="shared" si="11"/>
        <v>1</v>
      </c>
      <c r="AK27" s="127">
        <f t="shared" si="12"/>
        <v>0</v>
      </c>
      <c r="AL27" s="127">
        <f t="shared" si="13"/>
        <v>0</v>
      </c>
      <c r="AM27" s="132" t="str">
        <f t="shared" si="14"/>
        <v xml:space="preserve"> </v>
      </c>
      <c r="AN27" s="127">
        <f t="shared" si="15"/>
        <v>0</v>
      </c>
      <c r="AO27" s="132" t="str">
        <f t="shared" si="16"/>
        <v>E</v>
      </c>
      <c r="AP27" s="128">
        <f t="shared" si="17"/>
        <v>90</v>
      </c>
      <c r="AQ27" s="127">
        <f t="shared" si="29"/>
        <v>0</v>
      </c>
      <c r="AR27" s="129">
        <f t="shared" si="18"/>
        <v>0</v>
      </c>
      <c r="AS27" s="127" t="str">
        <f t="shared" si="19"/>
        <v>E</v>
      </c>
      <c r="AT27" s="127">
        <f t="shared" si="20"/>
        <v>0</v>
      </c>
      <c r="AU27" s="127" t="s">
        <v>17</v>
      </c>
      <c r="AV27" s="133">
        <f t="shared" si="21"/>
        <v>0</v>
      </c>
      <c r="AW27" s="133">
        <f t="shared" si="22"/>
        <v>0</v>
      </c>
      <c r="AX27" s="133">
        <f t="shared" si="23"/>
        <v>0</v>
      </c>
    </row>
    <row r="28" spans="1:50" ht="16.149999999999999" customHeight="1" x14ac:dyDescent="0.25">
      <c r="A28" s="106"/>
      <c r="B28" s="3"/>
      <c r="C28" s="106"/>
      <c r="D28" s="106"/>
      <c r="E28" s="106"/>
      <c r="G28" s="9">
        <v>18</v>
      </c>
      <c r="H28" s="11"/>
      <c r="I28" s="13"/>
      <c r="J28" s="7" t="s">
        <v>28</v>
      </c>
      <c r="K28" s="15"/>
      <c r="L28" s="13"/>
      <c r="M28" s="8" t="s">
        <v>315</v>
      </c>
      <c r="N28" s="16"/>
      <c r="O28" s="31" t="str">
        <f t="shared" si="24"/>
        <v xml:space="preserve"> </v>
      </c>
      <c r="P28" s="27" t="str">
        <f t="shared" si="25"/>
        <v xml:space="preserve"> </v>
      </c>
      <c r="Q28" s="22" t="str">
        <f t="shared" si="26"/>
        <v xml:space="preserve"> </v>
      </c>
      <c r="R28" s="23" t="str">
        <f t="shared" si="30"/>
        <v/>
      </c>
      <c r="S28" s="23" t="e">
        <f t="shared" si="27"/>
        <v>#VALUE!</v>
      </c>
      <c r="T28" s="200" t="s">
        <v>321</v>
      </c>
      <c r="U28" s="23">
        <v>12.4</v>
      </c>
      <c r="V28" s="60">
        <v>5</v>
      </c>
      <c r="X28" s="110" t="b">
        <f t="shared" si="6"/>
        <v>1</v>
      </c>
      <c r="Y28" s="127">
        <f t="shared" si="0"/>
        <v>0</v>
      </c>
      <c r="Z28" s="127" t="b">
        <f t="shared" si="1"/>
        <v>1</v>
      </c>
      <c r="AA28" s="127" t="b">
        <f t="shared" si="2"/>
        <v>1</v>
      </c>
      <c r="AB28" s="131">
        <f t="shared" si="3"/>
        <v>-3.8166634634979276E-13</v>
      </c>
      <c r="AC28" s="131">
        <f t="shared" si="7"/>
        <v>0</v>
      </c>
      <c r="AD28" s="127">
        <f t="shared" si="8"/>
        <v>0</v>
      </c>
      <c r="AE28" s="127">
        <f t="shared" si="9"/>
        <v>0</v>
      </c>
      <c r="AF28" s="127">
        <f t="shared" si="4"/>
        <v>0</v>
      </c>
      <c r="AG28" s="127" t="b">
        <v>1</v>
      </c>
      <c r="AH28" s="127" t="b">
        <v>1</v>
      </c>
      <c r="AI28" s="127" t="b">
        <f t="shared" si="5"/>
        <v>1</v>
      </c>
      <c r="AJ28" s="127" t="b">
        <f t="shared" si="11"/>
        <v>1</v>
      </c>
      <c r="AK28" s="127">
        <f t="shared" si="12"/>
        <v>0</v>
      </c>
      <c r="AL28" s="127">
        <f t="shared" si="13"/>
        <v>0</v>
      </c>
      <c r="AM28" s="132" t="str">
        <f t="shared" si="14"/>
        <v xml:space="preserve"> </v>
      </c>
      <c r="AN28" s="127">
        <f t="shared" si="15"/>
        <v>0</v>
      </c>
      <c r="AO28" s="132" t="str">
        <f t="shared" si="16"/>
        <v>E</v>
      </c>
      <c r="AP28" s="128">
        <f t="shared" si="17"/>
        <v>90</v>
      </c>
      <c r="AQ28" s="127">
        <f t="shared" si="29"/>
        <v>0</v>
      </c>
      <c r="AR28" s="129">
        <f t="shared" si="18"/>
        <v>0</v>
      </c>
      <c r="AS28" s="127" t="str">
        <f t="shared" si="19"/>
        <v>E</v>
      </c>
      <c r="AT28" s="127">
        <f t="shared" si="20"/>
        <v>0</v>
      </c>
      <c r="AU28" s="127" t="s">
        <v>17</v>
      </c>
      <c r="AV28" s="133">
        <f t="shared" si="21"/>
        <v>0</v>
      </c>
      <c r="AW28" s="133">
        <f t="shared" si="22"/>
        <v>0</v>
      </c>
      <c r="AX28" s="133">
        <f t="shared" si="23"/>
        <v>0</v>
      </c>
    </row>
    <row r="29" spans="1:50" ht="16.149999999999999" customHeight="1" x14ac:dyDescent="0.25">
      <c r="A29" s="106"/>
      <c r="B29" s="3"/>
      <c r="C29" s="106"/>
      <c r="D29" s="106"/>
      <c r="E29" s="106"/>
      <c r="G29" s="6">
        <v>19</v>
      </c>
      <c r="H29" s="11"/>
      <c r="I29" s="12"/>
      <c r="J29" s="7" t="s">
        <v>28</v>
      </c>
      <c r="K29" s="15"/>
      <c r="L29" s="13"/>
      <c r="M29" s="8" t="s">
        <v>315</v>
      </c>
      <c r="N29" s="16"/>
      <c r="O29" s="31" t="str">
        <f t="shared" si="24"/>
        <v xml:space="preserve"> </v>
      </c>
      <c r="P29" s="27" t="str">
        <f t="shared" si="25"/>
        <v xml:space="preserve"> </v>
      </c>
      <c r="Q29" s="22" t="str">
        <f t="shared" si="26"/>
        <v xml:space="preserve"> </v>
      </c>
      <c r="R29" s="23" t="str">
        <f t="shared" si="30"/>
        <v/>
      </c>
      <c r="S29" s="23" t="e">
        <f t="shared" si="27"/>
        <v>#VALUE!</v>
      </c>
      <c r="T29" s="200" t="s">
        <v>321</v>
      </c>
      <c r="U29" s="23">
        <v>14.3</v>
      </c>
      <c r="V29" s="60">
        <v>5</v>
      </c>
      <c r="X29" s="110" t="b">
        <f t="shared" si="6"/>
        <v>1</v>
      </c>
      <c r="Y29" s="127">
        <f t="shared" si="0"/>
        <v>0</v>
      </c>
      <c r="Z29" s="127" t="b">
        <f t="shared" si="1"/>
        <v>1</v>
      </c>
      <c r="AA29" s="127" t="b">
        <f t="shared" si="2"/>
        <v>1</v>
      </c>
      <c r="AB29" s="131">
        <f t="shared" si="3"/>
        <v>-3.8166634634979276E-13</v>
      </c>
      <c r="AC29" s="131">
        <f t="shared" si="7"/>
        <v>0</v>
      </c>
      <c r="AD29" s="127">
        <f t="shared" si="8"/>
        <v>0</v>
      </c>
      <c r="AE29" s="127">
        <f t="shared" si="9"/>
        <v>0</v>
      </c>
      <c r="AF29" s="127">
        <f t="shared" si="4"/>
        <v>0</v>
      </c>
      <c r="AG29" s="127" t="b">
        <v>1</v>
      </c>
      <c r="AH29" s="127" t="b">
        <v>1</v>
      </c>
      <c r="AI29" s="127" t="b">
        <f t="shared" si="5"/>
        <v>1</v>
      </c>
      <c r="AJ29" s="127" t="b">
        <f t="shared" si="11"/>
        <v>1</v>
      </c>
      <c r="AK29" s="127">
        <f t="shared" si="12"/>
        <v>0</v>
      </c>
      <c r="AL29" s="127">
        <f t="shared" si="13"/>
        <v>0</v>
      </c>
      <c r="AM29" s="132" t="str">
        <f t="shared" si="14"/>
        <v xml:space="preserve"> </v>
      </c>
      <c r="AN29" s="127">
        <f t="shared" si="15"/>
        <v>0</v>
      </c>
      <c r="AO29" s="132" t="str">
        <f t="shared" si="16"/>
        <v>E</v>
      </c>
      <c r="AP29" s="128">
        <f t="shared" si="17"/>
        <v>90</v>
      </c>
      <c r="AQ29" s="127">
        <f t="shared" si="29"/>
        <v>0</v>
      </c>
      <c r="AR29" s="129">
        <f t="shared" si="18"/>
        <v>0</v>
      </c>
      <c r="AS29" s="127" t="str">
        <f t="shared" si="19"/>
        <v>E</v>
      </c>
      <c r="AT29" s="127">
        <f t="shared" si="20"/>
        <v>0</v>
      </c>
      <c r="AU29" s="127" t="s">
        <v>17</v>
      </c>
      <c r="AV29" s="133">
        <f t="shared" si="21"/>
        <v>0</v>
      </c>
      <c r="AW29" s="133">
        <f t="shared" si="22"/>
        <v>0</v>
      </c>
      <c r="AX29" s="133">
        <f t="shared" si="23"/>
        <v>0</v>
      </c>
    </row>
    <row r="30" spans="1:50" ht="16.149999999999999" customHeight="1" x14ac:dyDescent="0.25">
      <c r="A30" s="106"/>
      <c r="B30" s="3"/>
      <c r="C30" s="106"/>
      <c r="D30" s="106"/>
      <c r="E30" s="106"/>
      <c r="G30" s="9">
        <v>20</v>
      </c>
      <c r="H30" s="11"/>
      <c r="I30" s="12"/>
      <c r="J30" s="7" t="s">
        <v>28</v>
      </c>
      <c r="K30" s="15"/>
      <c r="L30" s="13"/>
      <c r="M30" s="8" t="s">
        <v>315</v>
      </c>
      <c r="N30" s="16" t="s">
        <v>341</v>
      </c>
      <c r="O30" s="31" t="str">
        <f t="shared" si="24"/>
        <v xml:space="preserve"> </v>
      </c>
      <c r="P30" s="27" t="str">
        <f t="shared" si="25"/>
        <v xml:space="preserve"> </v>
      </c>
      <c r="Q30" s="22" t="str">
        <f>IF(P30=" "," ",CONCATENATE(ROUND(IF(J29=J30,60*DEGREES(ACOS(COS(AX30)*COS(AV30)*COS(AW30)+SIN(AV30)*SIN(AW30))),60*DEGREES(ACOS(COS(AX30)*COS(AV30)*COS(AW30)-SIN(AV30)*SIN(AW30)))),2),AU30))</f>
        <v xml:space="preserve"> </v>
      </c>
      <c r="R30" s="23" t="str">
        <f>IF(ISERROR(IF(R29-P30&lt;0,"",R29-P30)),"",(IF(R29-P30&lt;0,"",R29-P30)))</f>
        <v/>
      </c>
      <c r="S30" s="23" t="e">
        <f t="shared" si="27"/>
        <v>#VALUE!</v>
      </c>
      <c r="T30" s="200" t="s">
        <v>321</v>
      </c>
      <c r="U30" s="23">
        <v>18.2</v>
      </c>
      <c r="V30" s="60">
        <v>5</v>
      </c>
      <c r="X30" s="110" t="b">
        <f>OR(H29="",I29="",J29="",K29="",L29="",M29="",H29=" ",I29=" ",J29=" ",K29=" ",L29=" ",M29=" ",H30="",I30="",J30="",K30="",L30="",M30="",H30=" ",I30=" ",J30=" ",K30=" ",L30=" ",M30=" ")</f>
        <v>1</v>
      </c>
      <c r="Y30" s="127">
        <f t="shared" si="0"/>
        <v>0</v>
      </c>
      <c r="Z30" s="127" t="b">
        <f t="shared" si="1"/>
        <v>1</v>
      </c>
      <c r="AA30" s="127" t="b">
        <f t="shared" si="2"/>
        <v>1</v>
      </c>
      <c r="AB30" s="131">
        <f t="shared" si="3"/>
        <v>-3.8166634634979276E-13</v>
      </c>
      <c r="AC30" s="131">
        <f>IF(J29=J30,IF(AB30&gt;AB29,AB30-AB29,AB29-AB30),AB29+AB30)</f>
        <v>0</v>
      </c>
      <c r="AD30" s="127">
        <f>IF(J29=J30,IF(Y30&gt;Y29,Y30-Y29,Y29-Y30),Y29+Y30)</f>
        <v>0</v>
      </c>
      <c r="AE30" s="127">
        <f>IF(J29=J30,(Y29+Y30)/2,IF(Y29&gt;Y30,(Y29-Y30)/2,(Y30-Y29)/2))</f>
        <v>0</v>
      </c>
      <c r="AF30" s="127">
        <f t="shared" si="4"/>
        <v>0</v>
      </c>
      <c r="AG30" s="127" t="b">
        <v>1</v>
      </c>
      <c r="AH30" s="127" t="b">
        <v>1</v>
      </c>
      <c r="AI30" s="127" t="b">
        <f t="shared" si="5"/>
        <v>1</v>
      </c>
      <c r="AJ30" s="127" t="b">
        <f>AND(AA29=TRUE,AA30=TRUE,AI29=TRUE,AI30=TRUE)</f>
        <v>1</v>
      </c>
      <c r="AK30" s="127">
        <f>IF(M29=M30,IF(AF30&gt;AF29,AF30-AF29,AF29-AF30),AF29+AF30)</f>
        <v>0</v>
      </c>
      <c r="AL30" s="127">
        <f t="shared" si="13"/>
        <v>0</v>
      </c>
      <c r="AM30" s="132" t="str">
        <f>IF(AC30=0," ",IF(AJ30=TRUE,IF(J29=J30,IF(Y30&gt;Y29,IF(J30="N","N","S"),IF(J30="N","S","N")),J30),"NA"))</f>
        <v xml:space="preserve"> </v>
      </c>
      <c r="AN30" s="127">
        <f t="shared" si="15"/>
        <v>0</v>
      </c>
      <c r="AO30" s="132" t="str">
        <f>IF(AJ30=TRUE,IF(M29=M30,IF(AF30&gt;AF29,IF(M30="E","E","W"),IF(M30="E","W","E")),M30),"NA")</f>
        <v>E</v>
      </c>
      <c r="AP30" s="128">
        <f t="shared" si="17"/>
        <v>90</v>
      </c>
      <c r="AQ30" s="127">
        <f t="shared" si="29"/>
        <v>0</v>
      </c>
      <c r="AR30" s="129">
        <f t="shared" si="18"/>
        <v>0</v>
      </c>
      <c r="AS30" s="127" t="str">
        <f>IF(AK30&gt;180,IF(M29="E","E","W"),AO30)</f>
        <v>E</v>
      </c>
      <c r="AT30" s="127">
        <f>IF(M29=M30,IF(AF30&gt;AF29,AF30-AF29,AF29-AF30),IF((AF29+AF30)&gt;180,360-(AF29+AF30),AF29+AF30))</f>
        <v>0</v>
      </c>
      <c r="AU30" s="127" t="s">
        <v>17</v>
      </c>
      <c r="AV30" s="133">
        <f>RADIANS(Y29)</f>
        <v>0</v>
      </c>
      <c r="AW30" s="133">
        <f t="shared" si="22"/>
        <v>0</v>
      </c>
      <c r="AX30" s="133">
        <f t="shared" si="23"/>
        <v>0</v>
      </c>
    </row>
    <row r="31" spans="1:50" ht="16.149999999999999" customHeight="1" x14ac:dyDescent="0.25">
      <c r="A31" s="106"/>
      <c r="B31" s="3"/>
      <c r="C31" s="106"/>
      <c r="D31" s="106"/>
      <c r="E31" s="106"/>
      <c r="G31" s="6">
        <v>21</v>
      </c>
      <c r="H31" s="11"/>
      <c r="I31" s="13"/>
      <c r="J31" s="7"/>
      <c r="K31" s="15"/>
      <c r="L31" s="13"/>
      <c r="M31" s="8"/>
      <c r="N31" s="17"/>
      <c r="O31" s="31" t="str">
        <f t="shared" si="24"/>
        <v xml:space="preserve"> </v>
      </c>
      <c r="P31" s="27" t="str">
        <f t="shared" si="25"/>
        <v xml:space="preserve"> </v>
      </c>
      <c r="Q31" s="22" t="str">
        <f t="shared" si="26"/>
        <v xml:space="preserve"> </v>
      </c>
      <c r="R31" s="23" t="str">
        <f t="shared" si="30"/>
        <v/>
      </c>
      <c r="S31" s="23" t="e">
        <f t="shared" si="27"/>
        <v>#VALUE!</v>
      </c>
      <c r="T31" s="200" t="s">
        <v>321</v>
      </c>
      <c r="U31" s="23">
        <v>90</v>
      </c>
      <c r="V31" s="60">
        <v>5</v>
      </c>
      <c r="X31" s="110" t="b">
        <f t="shared" si="6"/>
        <v>1</v>
      </c>
      <c r="Y31" s="127">
        <f t="shared" si="0"/>
        <v>0</v>
      </c>
      <c r="Z31" s="127" t="b">
        <f t="shared" si="1"/>
        <v>1</v>
      </c>
      <c r="AA31" s="127" t="b">
        <f t="shared" si="2"/>
        <v>0</v>
      </c>
      <c r="AB31" s="131">
        <f t="shared" si="3"/>
        <v>-3.8166634634979276E-13</v>
      </c>
      <c r="AC31" s="131">
        <f t="shared" si="7"/>
        <v>-7.6333269269958551E-13</v>
      </c>
      <c r="AD31" s="127">
        <f t="shared" si="8"/>
        <v>0</v>
      </c>
      <c r="AE31" s="127">
        <f t="shared" si="9"/>
        <v>0</v>
      </c>
      <c r="AF31" s="127">
        <f t="shared" si="4"/>
        <v>0</v>
      </c>
      <c r="AG31" s="127" t="b">
        <v>1</v>
      </c>
      <c r="AH31" s="127" t="b">
        <v>1</v>
      </c>
      <c r="AI31" s="127" t="b">
        <f t="shared" si="5"/>
        <v>0</v>
      </c>
      <c r="AJ31" s="127" t="b">
        <f t="shared" si="11"/>
        <v>0</v>
      </c>
      <c r="AK31" s="127">
        <f t="shared" si="12"/>
        <v>0</v>
      </c>
      <c r="AL31" s="127">
        <f t="shared" si="13"/>
        <v>0</v>
      </c>
      <c r="AM31" s="132" t="str">
        <f t="shared" si="14"/>
        <v>NA</v>
      </c>
      <c r="AN31" s="127">
        <f t="shared" si="15"/>
        <v>0</v>
      </c>
      <c r="AO31" s="132" t="str">
        <f t="shared" si="16"/>
        <v>NA</v>
      </c>
      <c r="AP31" s="128" t="str">
        <f t="shared" si="17"/>
        <v>NA</v>
      </c>
      <c r="AQ31" s="127">
        <f t="shared" si="29"/>
        <v>0</v>
      </c>
      <c r="AR31" s="129" t="str">
        <f t="shared" si="18"/>
        <v>NA</v>
      </c>
      <c r="AS31" s="127" t="str">
        <f t="shared" si="19"/>
        <v>NA</v>
      </c>
      <c r="AT31" s="127">
        <f t="shared" si="20"/>
        <v>0</v>
      </c>
      <c r="AU31" s="127" t="s">
        <v>17</v>
      </c>
      <c r="AV31" s="133">
        <f t="shared" si="21"/>
        <v>0</v>
      </c>
      <c r="AW31" s="133">
        <f t="shared" si="22"/>
        <v>0</v>
      </c>
      <c r="AX31" s="133">
        <f t="shared" si="23"/>
        <v>0</v>
      </c>
    </row>
    <row r="32" spans="1:50" ht="16.149999999999999" customHeight="1" x14ac:dyDescent="0.25">
      <c r="A32" s="106"/>
      <c r="B32" s="3"/>
      <c r="C32" s="106"/>
      <c r="D32" s="106"/>
      <c r="E32" s="106"/>
      <c r="G32" s="9">
        <v>22</v>
      </c>
      <c r="H32" s="11"/>
      <c r="I32" s="13"/>
      <c r="J32" s="7"/>
      <c r="K32" s="15"/>
      <c r="L32" s="13"/>
      <c r="M32" s="8"/>
      <c r="N32" s="16"/>
      <c r="O32" s="31" t="str">
        <f t="shared" si="24"/>
        <v xml:space="preserve"> </v>
      </c>
      <c r="P32" s="27" t="str">
        <f t="shared" si="25"/>
        <v xml:space="preserve"> </v>
      </c>
      <c r="Q32" s="22" t="str">
        <f t="shared" si="26"/>
        <v xml:space="preserve"> </v>
      </c>
      <c r="R32" s="23" t="str">
        <f t="shared" si="30"/>
        <v/>
      </c>
      <c r="S32" s="23" t="e">
        <f t="shared" si="27"/>
        <v>#VALUE!</v>
      </c>
      <c r="T32" s="200" t="s">
        <v>321</v>
      </c>
      <c r="U32" s="23">
        <v>34</v>
      </c>
      <c r="V32" s="23">
        <v>20</v>
      </c>
      <c r="X32" s="110" t="b">
        <f t="shared" si="6"/>
        <v>1</v>
      </c>
      <c r="Y32" s="127">
        <f t="shared" si="0"/>
        <v>0</v>
      </c>
      <c r="Z32" s="127" t="b">
        <f t="shared" si="1"/>
        <v>1</v>
      </c>
      <c r="AA32" s="127" t="b">
        <f t="shared" si="2"/>
        <v>0</v>
      </c>
      <c r="AB32" s="131">
        <f t="shared" si="3"/>
        <v>-3.8166634634979276E-13</v>
      </c>
      <c r="AC32" s="131">
        <f t="shared" si="7"/>
        <v>0</v>
      </c>
      <c r="AD32" s="127">
        <f t="shared" si="8"/>
        <v>0</v>
      </c>
      <c r="AE32" s="127">
        <f t="shared" si="9"/>
        <v>0</v>
      </c>
      <c r="AF32" s="127">
        <f t="shared" si="4"/>
        <v>0</v>
      </c>
      <c r="AG32" s="127" t="b">
        <v>1</v>
      </c>
      <c r="AH32" s="127" t="b">
        <v>1</v>
      </c>
      <c r="AI32" s="127" t="b">
        <f t="shared" si="5"/>
        <v>0</v>
      </c>
      <c r="AJ32" s="127" t="b">
        <f t="shared" si="11"/>
        <v>0</v>
      </c>
      <c r="AK32" s="127">
        <f t="shared" si="12"/>
        <v>0</v>
      </c>
      <c r="AL32" s="127">
        <f t="shared" si="13"/>
        <v>0</v>
      </c>
      <c r="AM32" s="132" t="str">
        <f t="shared" si="14"/>
        <v xml:space="preserve"> </v>
      </c>
      <c r="AN32" s="127">
        <f t="shared" si="15"/>
        <v>0</v>
      </c>
      <c r="AO32" s="132" t="str">
        <f t="shared" si="16"/>
        <v>NA</v>
      </c>
      <c r="AP32" s="128" t="str">
        <f t="shared" si="17"/>
        <v>NA</v>
      </c>
      <c r="AQ32" s="127">
        <f t="shared" si="29"/>
        <v>0</v>
      </c>
      <c r="AR32" s="129" t="str">
        <f t="shared" si="18"/>
        <v>NA</v>
      </c>
      <c r="AS32" s="127" t="str">
        <f t="shared" si="19"/>
        <v>NA</v>
      </c>
      <c r="AT32" s="127">
        <f t="shared" si="20"/>
        <v>0</v>
      </c>
      <c r="AU32" s="127" t="s">
        <v>17</v>
      </c>
      <c r="AV32" s="133">
        <f t="shared" si="21"/>
        <v>0</v>
      </c>
      <c r="AW32" s="133">
        <f t="shared" si="22"/>
        <v>0</v>
      </c>
      <c r="AX32" s="133">
        <f t="shared" si="23"/>
        <v>0</v>
      </c>
    </row>
    <row r="33" spans="1:50" ht="16.149999999999999" customHeight="1" x14ac:dyDescent="0.25">
      <c r="A33" s="106"/>
      <c r="B33" s="3"/>
      <c r="C33" s="106"/>
      <c r="D33" s="106"/>
      <c r="E33" s="106"/>
      <c r="G33" s="6">
        <v>23</v>
      </c>
      <c r="H33" s="11"/>
      <c r="I33" s="13"/>
      <c r="J33" s="7"/>
      <c r="K33" s="15"/>
      <c r="L33" s="13"/>
      <c r="M33" s="8"/>
      <c r="N33" s="16"/>
      <c r="O33" s="31" t="str">
        <f t="shared" si="24"/>
        <v xml:space="preserve"> </v>
      </c>
      <c r="P33" s="27" t="str">
        <f t="shared" si="25"/>
        <v xml:space="preserve"> </v>
      </c>
      <c r="Q33" s="22" t="str">
        <f t="shared" si="26"/>
        <v xml:space="preserve"> </v>
      </c>
      <c r="R33" s="23" t="str">
        <f t="shared" si="30"/>
        <v/>
      </c>
      <c r="S33" s="23" t="e">
        <f t="shared" si="27"/>
        <v>#VALUE!</v>
      </c>
      <c r="T33" s="200" t="s">
        <v>321</v>
      </c>
      <c r="U33" s="23">
        <v>33</v>
      </c>
      <c r="V33" s="23">
        <v>10</v>
      </c>
      <c r="X33" s="110" t="b">
        <f t="shared" si="6"/>
        <v>1</v>
      </c>
      <c r="Y33" s="127">
        <f t="shared" si="0"/>
        <v>0</v>
      </c>
      <c r="Z33" s="127" t="b">
        <f t="shared" si="1"/>
        <v>1</v>
      </c>
      <c r="AA33" s="127" t="b">
        <f t="shared" si="2"/>
        <v>0</v>
      </c>
      <c r="AB33" s="131">
        <f t="shared" si="3"/>
        <v>-3.8166634634979276E-13</v>
      </c>
      <c r="AC33" s="131">
        <f t="shared" si="7"/>
        <v>0</v>
      </c>
      <c r="AD33" s="127">
        <f t="shared" si="8"/>
        <v>0</v>
      </c>
      <c r="AE33" s="127">
        <f t="shared" si="9"/>
        <v>0</v>
      </c>
      <c r="AF33" s="127">
        <f t="shared" si="4"/>
        <v>0</v>
      </c>
      <c r="AG33" s="127" t="b">
        <f t="shared" si="28"/>
        <v>1</v>
      </c>
      <c r="AH33" s="127" t="b">
        <f t="shared" ref="AH33:AH80" si="31">AND(Z32,Z33,AG32,AG33)</f>
        <v>1</v>
      </c>
      <c r="AI33" s="127" t="b">
        <f t="shared" si="5"/>
        <v>0</v>
      </c>
      <c r="AJ33" s="127" t="b">
        <f t="shared" si="11"/>
        <v>0</v>
      </c>
      <c r="AK33" s="127">
        <f t="shared" si="12"/>
        <v>0</v>
      </c>
      <c r="AL33" s="127">
        <f t="shared" si="13"/>
        <v>0</v>
      </c>
      <c r="AM33" s="132" t="str">
        <f t="shared" si="14"/>
        <v xml:space="preserve"> </v>
      </c>
      <c r="AN33" s="127">
        <f t="shared" si="15"/>
        <v>0</v>
      </c>
      <c r="AO33" s="132" t="str">
        <f t="shared" si="16"/>
        <v>NA</v>
      </c>
      <c r="AP33" s="128" t="str">
        <f t="shared" si="17"/>
        <v>NA</v>
      </c>
      <c r="AQ33" s="127">
        <f t="shared" si="29"/>
        <v>0</v>
      </c>
      <c r="AR33" s="129" t="str">
        <f t="shared" si="18"/>
        <v>NA</v>
      </c>
      <c r="AS33" s="127" t="str">
        <f t="shared" si="19"/>
        <v>NA</v>
      </c>
      <c r="AT33" s="127">
        <f t="shared" si="20"/>
        <v>0</v>
      </c>
      <c r="AU33" s="127" t="s">
        <v>17</v>
      </c>
      <c r="AV33" s="133">
        <f t="shared" si="21"/>
        <v>0</v>
      </c>
      <c r="AW33" s="133">
        <f t="shared" si="22"/>
        <v>0</v>
      </c>
      <c r="AX33" s="133">
        <f t="shared" si="23"/>
        <v>0</v>
      </c>
    </row>
    <row r="34" spans="1:50" ht="16.149999999999999" customHeight="1" x14ac:dyDescent="0.25">
      <c r="A34" s="106"/>
      <c r="B34" s="3"/>
      <c r="C34" s="106"/>
      <c r="D34" s="106"/>
      <c r="E34" s="106"/>
      <c r="G34" s="9">
        <v>24</v>
      </c>
      <c r="H34" s="11"/>
      <c r="I34" s="13"/>
      <c r="J34" s="7"/>
      <c r="K34" s="15"/>
      <c r="L34" s="13"/>
      <c r="M34" s="8"/>
      <c r="N34" s="16"/>
      <c r="O34" s="31" t="str">
        <f t="shared" si="24"/>
        <v xml:space="preserve"> </v>
      </c>
      <c r="P34" s="27" t="str">
        <f t="shared" si="25"/>
        <v xml:space="preserve"> </v>
      </c>
      <c r="Q34" s="22" t="str">
        <f t="shared" si="26"/>
        <v xml:space="preserve"> </v>
      </c>
      <c r="R34" s="23" t="str">
        <f t="shared" si="30"/>
        <v/>
      </c>
      <c r="S34" s="23" t="e">
        <f t="shared" si="27"/>
        <v>#VALUE!</v>
      </c>
      <c r="T34" s="23" t="s">
        <v>57</v>
      </c>
      <c r="U34" s="23">
        <v>22.5</v>
      </c>
      <c r="V34" s="23">
        <v>5</v>
      </c>
      <c r="X34" s="110" t="b">
        <f t="shared" si="6"/>
        <v>1</v>
      </c>
      <c r="Y34" s="127">
        <f t="shared" si="0"/>
        <v>0</v>
      </c>
      <c r="Z34" s="127" t="b">
        <f t="shared" si="1"/>
        <v>1</v>
      </c>
      <c r="AA34" s="127" t="b">
        <f t="shared" si="2"/>
        <v>0</v>
      </c>
      <c r="AB34" s="131">
        <f t="shared" si="3"/>
        <v>-3.8166634634979276E-13</v>
      </c>
      <c r="AC34" s="131">
        <f t="shared" si="7"/>
        <v>0</v>
      </c>
      <c r="AD34" s="127">
        <f t="shared" si="8"/>
        <v>0</v>
      </c>
      <c r="AE34" s="127">
        <f t="shared" si="9"/>
        <v>0</v>
      </c>
      <c r="AF34" s="127">
        <f t="shared" si="4"/>
        <v>0</v>
      </c>
      <c r="AG34" s="127" t="b">
        <f t="shared" si="28"/>
        <v>1</v>
      </c>
      <c r="AH34" s="127" t="b">
        <f t="shared" si="31"/>
        <v>1</v>
      </c>
      <c r="AI34" s="127" t="b">
        <f t="shared" si="5"/>
        <v>0</v>
      </c>
      <c r="AJ34" s="127" t="b">
        <f t="shared" si="11"/>
        <v>0</v>
      </c>
      <c r="AK34" s="127">
        <f t="shared" si="12"/>
        <v>0</v>
      </c>
      <c r="AL34" s="127">
        <f t="shared" si="13"/>
        <v>0</v>
      </c>
      <c r="AM34" s="132" t="str">
        <f t="shared" si="14"/>
        <v xml:space="preserve"> </v>
      </c>
      <c r="AN34" s="127">
        <f t="shared" si="15"/>
        <v>0</v>
      </c>
      <c r="AO34" s="132" t="str">
        <f t="shared" si="16"/>
        <v>NA</v>
      </c>
      <c r="AP34" s="128" t="str">
        <f t="shared" si="17"/>
        <v>NA</v>
      </c>
      <c r="AQ34" s="127">
        <f t="shared" si="29"/>
        <v>0</v>
      </c>
      <c r="AR34" s="129" t="str">
        <f t="shared" si="18"/>
        <v>NA</v>
      </c>
      <c r="AS34" s="127" t="str">
        <f t="shared" si="19"/>
        <v>NA</v>
      </c>
      <c r="AT34" s="127">
        <f t="shared" si="20"/>
        <v>0</v>
      </c>
      <c r="AU34" s="127" t="s">
        <v>17</v>
      </c>
      <c r="AV34" s="133">
        <f t="shared" si="21"/>
        <v>0</v>
      </c>
      <c r="AW34" s="133">
        <f t="shared" si="22"/>
        <v>0</v>
      </c>
      <c r="AX34" s="133">
        <f t="shared" si="23"/>
        <v>0</v>
      </c>
    </row>
    <row r="35" spans="1:50" ht="16.149999999999999" customHeight="1" x14ac:dyDescent="0.25">
      <c r="A35" s="106"/>
      <c r="B35" s="3"/>
      <c r="C35" s="106"/>
      <c r="D35" s="106"/>
      <c r="E35" s="106"/>
      <c r="G35" s="6">
        <v>25</v>
      </c>
      <c r="H35" s="11"/>
      <c r="I35" s="13"/>
      <c r="J35" s="7"/>
      <c r="K35" s="15"/>
      <c r="L35" s="13"/>
      <c r="M35" s="8"/>
      <c r="N35" s="16"/>
      <c r="O35" s="31" t="str">
        <f t="shared" si="24"/>
        <v xml:space="preserve"> </v>
      </c>
      <c r="P35" s="27" t="str">
        <f t="shared" si="25"/>
        <v xml:space="preserve"> </v>
      </c>
      <c r="Q35" s="22" t="str">
        <f t="shared" si="26"/>
        <v xml:space="preserve"> </v>
      </c>
      <c r="R35" s="23" t="str">
        <f t="shared" si="30"/>
        <v/>
      </c>
      <c r="S35" s="23" t="e">
        <f t="shared" si="27"/>
        <v>#VALUE!</v>
      </c>
      <c r="T35" s="23" t="s">
        <v>57</v>
      </c>
      <c r="U35" s="23">
        <v>22.5</v>
      </c>
      <c r="V35" s="23">
        <v>5</v>
      </c>
      <c r="X35" s="110" t="b">
        <f t="shared" si="6"/>
        <v>1</v>
      </c>
      <c r="Y35" s="127">
        <f t="shared" si="0"/>
        <v>0</v>
      </c>
      <c r="Z35" s="127" t="b">
        <f t="shared" si="1"/>
        <v>1</v>
      </c>
      <c r="AA35" s="127" t="b">
        <f t="shared" si="2"/>
        <v>0</v>
      </c>
      <c r="AB35" s="131">
        <f t="shared" si="3"/>
        <v>-3.8166634634979276E-13</v>
      </c>
      <c r="AC35" s="131">
        <f t="shared" si="7"/>
        <v>0</v>
      </c>
      <c r="AD35" s="127">
        <f t="shared" si="8"/>
        <v>0</v>
      </c>
      <c r="AE35" s="127">
        <f t="shared" si="9"/>
        <v>0</v>
      </c>
      <c r="AF35" s="127">
        <f t="shared" si="4"/>
        <v>0</v>
      </c>
      <c r="AG35" s="127" t="b">
        <f t="shared" si="28"/>
        <v>1</v>
      </c>
      <c r="AH35" s="127" t="b">
        <f t="shared" si="31"/>
        <v>1</v>
      </c>
      <c r="AI35" s="127" t="b">
        <f t="shared" si="5"/>
        <v>0</v>
      </c>
      <c r="AJ35" s="127" t="b">
        <f t="shared" si="11"/>
        <v>0</v>
      </c>
      <c r="AK35" s="127">
        <f t="shared" si="12"/>
        <v>0</v>
      </c>
      <c r="AL35" s="127">
        <f t="shared" si="13"/>
        <v>0</v>
      </c>
      <c r="AM35" s="132" t="str">
        <f t="shared" si="14"/>
        <v xml:space="preserve"> </v>
      </c>
      <c r="AN35" s="127">
        <f t="shared" si="15"/>
        <v>0</v>
      </c>
      <c r="AO35" s="132" t="str">
        <f t="shared" si="16"/>
        <v>NA</v>
      </c>
      <c r="AP35" s="128" t="str">
        <f t="shared" si="17"/>
        <v>NA</v>
      </c>
      <c r="AQ35" s="127">
        <f t="shared" si="29"/>
        <v>0</v>
      </c>
      <c r="AR35" s="129" t="str">
        <f t="shared" si="18"/>
        <v>NA</v>
      </c>
      <c r="AS35" s="127" t="str">
        <f t="shared" si="19"/>
        <v>NA</v>
      </c>
      <c r="AT35" s="127">
        <f t="shared" si="20"/>
        <v>0</v>
      </c>
      <c r="AU35" s="127" t="s">
        <v>17</v>
      </c>
      <c r="AV35" s="133">
        <f t="shared" si="21"/>
        <v>0</v>
      </c>
      <c r="AW35" s="133">
        <f t="shared" si="22"/>
        <v>0</v>
      </c>
      <c r="AX35" s="133">
        <f t="shared" si="23"/>
        <v>0</v>
      </c>
    </row>
    <row r="36" spans="1:50" ht="16.149999999999999" customHeight="1" x14ac:dyDescent="0.25">
      <c r="A36" s="106"/>
      <c r="B36" s="3"/>
      <c r="C36" s="106"/>
      <c r="D36" s="106"/>
      <c r="E36" s="106"/>
      <c r="G36" s="9">
        <v>26</v>
      </c>
      <c r="H36" s="11"/>
      <c r="I36" s="13"/>
      <c r="J36" s="7"/>
      <c r="K36" s="15"/>
      <c r="L36" s="13"/>
      <c r="M36" s="8"/>
      <c r="N36" s="16"/>
      <c r="O36" s="31" t="str">
        <f t="shared" si="24"/>
        <v xml:space="preserve"> </v>
      </c>
      <c r="P36" s="27" t="str">
        <f t="shared" si="25"/>
        <v xml:space="preserve"> </v>
      </c>
      <c r="Q36" s="22" t="str">
        <f t="shared" si="26"/>
        <v xml:space="preserve"> </v>
      </c>
      <c r="R36" s="23" t="str">
        <f t="shared" si="30"/>
        <v/>
      </c>
      <c r="S36" s="23" t="e">
        <f t="shared" si="27"/>
        <v>#VALUE!</v>
      </c>
      <c r="T36" s="23" t="s">
        <v>57</v>
      </c>
      <c r="U36" s="23">
        <v>25.5</v>
      </c>
      <c r="V36" s="23">
        <v>5</v>
      </c>
      <c r="X36" s="110" t="b">
        <f t="shared" si="6"/>
        <v>1</v>
      </c>
      <c r="Y36" s="127">
        <f t="shared" si="0"/>
        <v>0</v>
      </c>
      <c r="Z36" s="127" t="b">
        <f t="shared" si="1"/>
        <v>1</v>
      </c>
      <c r="AA36" s="127" t="b">
        <f t="shared" si="2"/>
        <v>0</v>
      </c>
      <c r="AB36" s="131">
        <f t="shared" si="3"/>
        <v>-3.8166634634979276E-13</v>
      </c>
      <c r="AC36" s="131">
        <f t="shared" si="7"/>
        <v>0</v>
      </c>
      <c r="AD36" s="127">
        <f t="shared" si="8"/>
        <v>0</v>
      </c>
      <c r="AE36" s="127">
        <f t="shared" si="9"/>
        <v>0</v>
      </c>
      <c r="AF36" s="127">
        <f t="shared" si="4"/>
        <v>0</v>
      </c>
      <c r="AG36" s="127" t="b">
        <f t="shared" si="28"/>
        <v>1</v>
      </c>
      <c r="AH36" s="127" t="b">
        <f t="shared" si="31"/>
        <v>1</v>
      </c>
      <c r="AI36" s="127" t="b">
        <f t="shared" si="5"/>
        <v>0</v>
      </c>
      <c r="AJ36" s="127" t="b">
        <f t="shared" si="11"/>
        <v>0</v>
      </c>
      <c r="AK36" s="127">
        <f t="shared" si="12"/>
        <v>0</v>
      </c>
      <c r="AL36" s="127">
        <f t="shared" si="13"/>
        <v>0</v>
      </c>
      <c r="AM36" s="132" t="str">
        <f t="shared" si="14"/>
        <v xml:space="preserve"> </v>
      </c>
      <c r="AN36" s="127">
        <f t="shared" si="15"/>
        <v>0</v>
      </c>
      <c r="AO36" s="132" t="str">
        <f t="shared" si="16"/>
        <v>NA</v>
      </c>
      <c r="AP36" s="128" t="str">
        <f t="shared" si="17"/>
        <v>NA</v>
      </c>
      <c r="AQ36" s="127">
        <f t="shared" si="29"/>
        <v>0</v>
      </c>
      <c r="AR36" s="129" t="str">
        <f t="shared" si="18"/>
        <v>NA</v>
      </c>
      <c r="AS36" s="127" t="str">
        <f t="shared" si="19"/>
        <v>NA</v>
      </c>
      <c r="AT36" s="127">
        <f t="shared" si="20"/>
        <v>0</v>
      </c>
      <c r="AU36" s="127" t="s">
        <v>17</v>
      </c>
      <c r="AV36" s="133">
        <f t="shared" si="21"/>
        <v>0</v>
      </c>
      <c r="AW36" s="133">
        <f t="shared" si="22"/>
        <v>0</v>
      </c>
      <c r="AX36" s="133">
        <f t="shared" si="23"/>
        <v>0</v>
      </c>
    </row>
    <row r="37" spans="1:50" ht="16.149999999999999" customHeight="1" x14ac:dyDescent="0.25">
      <c r="A37" s="106"/>
      <c r="B37" s="3"/>
      <c r="C37" s="106"/>
      <c r="D37" s="106"/>
      <c r="E37" s="106"/>
      <c r="G37" s="6">
        <v>27</v>
      </c>
      <c r="H37" s="11"/>
      <c r="I37" s="13"/>
      <c r="J37" s="7"/>
      <c r="K37" s="15"/>
      <c r="L37" s="13"/>
      <c r="M37" s="8"/>
      <c r="N37" s="17"/>
      <c r="O37" s="31" t="str">
        <f t="shared" si="24"/>
        <v xml:space="preserve"> </v>
      </c>
      <c r="P37" s="27" t="str">
        <f t="shared" si="25"/>
        <v xml:space="preserve"> </v>
      </c>
      <c r="Q37" s="22" t="str">
        <f t="shared" si="26"/>
        <v xml:space="preserve"> </v>
      </c>
      <c r="R37" s="23" t="str">
        <f t="shared" si="30"/>
        <v/>
      </c>
      <c r="S37" s="23" t="e">
        <f t="shared" si="27"/>
        <v>#VALUE!</v>
      </c>
      <c r="T37" s="23" t="s">
        <v>57</v>
      </c>
      <c r="U37" s="23">
        <v>21.5</v>
      </c>
      <c r="V37" s="23">
        <v>5</v>
      </c>
      <c r="X37" s="110" t="b">
        <f t="shared" si="6"/>
        <v>1</v>
      </c>
      <c r="Y37" s="127">
        <f t="shared" si="0"/>
        <v>0</v>
      </c>
      <c r="Z37" s="127" t="b">
        <f t="shared" si="1"/>
        <v>1</v>
      </c>
      <c r="AA37" s="127" t="b">
        <f t="shared" si="2"/>
        <v>0</v>
      </c>
      <c r="AB37" s="131">
        <f t="shared" si="3"/>
        <v>-3.8166634634979276E-13</v>
      </c>
      <c r="AC37" s="131">
        <f t="shared" si="7"/>
        <v>0</v>
      </c>
      <c r="AD37" s="127">
        <f t="shared" si="8"/>
        <v>0</v>
      </c>
      <c r="AE37" s="127">
        <f t="shared" si="9"/>
        <v>0</v>
      </c>
      <c r="AF37" s="127">
        <f t="shared" si="4"/>
        <v>0</v>
      </c>
      <c r="AG37" s="127" t="b">
        <f t="shared" si="28"/>
        <v>1</v>
      </c>
      <c r="AH37" s="127" t="b">
        <f t="shared" si="31"/>
        <v>1</v>
      </c>
      <c r="AI37" s="127" t="b">
        <f t="shared" si="5"/>
        <v>0</v>
      </c>
      <c r="AJ37" s="127" t="b">
        <f t="shared" si="11"/>
        <v>0</v>
      </c>
      <c r="AK37" s="127">
        <f t="shared" si="12"/>
        <v>0</v>
      </c>
      <c r="AL37" s="127">
        <f t="shared" si="13"/>
        <v>0</v>
      </c>
      <c r="AM37" s="132" t="str">
        <f t="shared" si="14"/>
        <v xml:space="preserve"> </v>
      </c>
      <c r="AN37" s="127">
        <f t="shared" si="15"/>
        <v>0</v>
      </c>
      <c r="AO37" s="132" t="str">
        <f t="shared" si="16"/>
        <v>NA</v>
      </c>
      <c r="AP37" s="128" t="str">
        <f t="shared" si="17"/>
        <v>NA</v>
      </c>
      <c r="AQ37" s="127">
        <f t="shared" si="29"/>
        <v>0</v>
      </c>
      <c r="AR37" s="129" t="str">
        <f t="shared" si="18"/>
        <v>NA</v>
      </c>
      <c r="AS37" s="127" t="str">
        <f t="shared" si="19"/>
        <v>NA</v>
      </c>
      <c r="AT37" s="127">
        <f t="shared" si="20"/>
        <v>0</v>
      </c>
      <c r="AU37" s="127" t="s">
        <v>17</v>
      </c>
      <c r="AV37" s="133">
        <f t="shared" si="21"/>
        <v>0</v>
      </c>
      <c r="AW37" s="133">
        <f t="shared" si="22"/>
        <v>0</v>
      </c>
      <c r="AX37" s="133">
        <f t="shared" si="23"/>
        <v>0</v>
      </c>
    </row>
    <row r="38" spans="1:50" ht="16.149999999999999" customHeight="1" x14ac:dyDescent="0.25">
      <c r="A38" s="106"/>
      <c r="B38" s="3"/>
      <c r="C38" s="106"/>
      <c r="D38" s="106"/>
      <c r="E38" s="106"/>
      <c r="G38" s="9">
        <v>28</v>
      </c>
      <c r="H38" s="11"/>
      <c r="I38" s="13"/>
      <c r="J38" s="7"/>
      <c r="K38" s="15"/>
      <c r="L38" s="13"/>
      <c r="M38" s="8"/>
      <c r="N38" s="17"/>
      <c r="O38" s="31" t="str">
        <f t="shared" si="24"/>
        <v xml:space="preserve"> </v>
      </c>
      <c r="P38" s="27" t="str">
        <f t="shared" si="25"/>
        <v xml:space="preserve"> </v>
      </c>
      <c r="Q38" s="22" t="str">
        <f t="shared" si="26"/>
        <v xml:space="preserve"> </v>
      </c>
      <c r="R38" s="23" t="str">
        <f t="shared" si="30"/>
        <v/>
      </c>
      <c r="S38" s="23" t="e">
        <f t="shared" si="27"/>
        <v>#VALUE!</v>
      </c>
      <c r="T38" s="23" t="s">
        <v>57</v>
      </c>
      <c r="U38" s="23">
        <v>25</v>
      </c>
      <c r="V38" s="23">
        <v>5</v>
      </c>
      <c r="X38" s="110" t="b">
        <f t="shared" si="6"/>
        <v>1</v>
      </c>
      <c r="Y38" s="127">
        <f t="shared" si="0"/>
        <v>0</v>
      </c>
      <c r="Z38" s="127" t="b">
        <f t="shared" si="1"/>
        <v>1</v>
      </c>
      <c r="AA38" s="127" t="b">
        <f t="shared" si="2"/>
        <v>0</v>
      </c>
      <c r="AB38" s="131">
        <f t="shared" si="3"/>
        <v>-3.8166634634979276E-13</v>
      </c>
      <c r="AC38" s="131">
        <f t="shared" si="7"/>
        <v>0</v>
      </c>
      <c r="AD38" s="127">
        <f t="shared" si="8"/>
        <v>0</v>
      </c>
      <c r="AE38" s="127">
        <f t="shared" si="9"/>
        <v>0</v>
      </c>
      <c r="AF38" s="127">
        <f t="shared" si="4"/>
        <v>0</v>
      </c>
      <c r="AG38" s="127" t="b">
        <f t="shared" si="28"/>
        <v>1</v>
      </c>
      <c r="AH38" s="127" t="b">
        <f t="shared" si="31"/>
        <v>1</v>
      </c>
      <c r="AI38" s="127" t="b">
        <f t="shared" si="5"/>
        <v>0</v>
      </c>
      <c r="AJ38" s="127" t="b">
        <f t="shared" si="11"/>
        <v>0</v>
      </c>
      <c r="AK38" s="127">
        <f t="shared" si="12"/>
        <v>0</v>
      </c>
      <c r="AL38" s="127">
        <f t="shared" si="13"/>
        <v>0</v>
      </c>
      <c r="AM38" s="132" t="str">
        <f t="shared" si="14"/>
        <v xml:space="preserve"> </v>
      </c>
      <c r="AN38" s="127">
        <f t="shared" si="15"/>
        <v>0</v>
      </c>
      <c r="AO38" s="132" t="str">
        <f t="shared" si="16"/>
        <v>NA</v>
      </c>
      <c r="AP38" s="128" t="str">
        <f t="shared" si="17"/>
        <v>NA</v>
      </c>
      <c r="AQ38" s="127">
        <f t="shared" si="29"/>
        <v>0</v>
      </c>
      <c r="AR38" s="129" t="str">
        <f t="shared" si="18"/>
        <v>NA</v>
      </c>
      <c r="AS38" s="127" t="str">
        <f t="shared" si="19"/>
        <v>NA</v>
      </c>
      <c r="AT38" s="127">
        <f t="shared" si="20"/>
        <v>0</v>
      </c>
      <c r="AU38" s="127" t="s">
        <v>17</v>
      </c>
      <c r="AV38" s="133">
        <f t="shared" si="21"/>
        <v>0</v>
      </c>
      <c r="AW38" s="133">
        <f t="shared" si="22"/>
        <v>0</v>
      </c>
      <c r="AX38" s="133">
        <f t="shared" si="23"/>
        <v>0</v>
      </c>
    </row>
    <row r="39" spans="1:50" ht="16.149999999999999" customHeight="1" x14ac:dyDescent="0.25">
      <c r="A39" s="106"/>
      <c r="B39" s="3"/>
      <c r="C39" s="106"/>
      <c r="D39" s="106"/>
      <c r="E39" s="106"/>
      <c r="G39" s="6">
        <v>29</v>
      </c>
      <c r="H39" s="11"/>
      <c r="I39" s="13"/>
      <c r="J39" s="7"/>
      <c r="K39" s="15"/>
      <c r="L39" s="13"/>
      <c r="M39" s="8"/>
      <c r="N39" s="17"/>
      <c r="O39" s="31" t="str">
        <f t="shared" si="24"/>
        <v xml:space="preserve"> </v>
      </c>
      <c r="P39" s="27" t="str">
        <f t="shared" si="25"/>
        <v xml:space="preserve"> </v>
      </c>
      <c r="Q39" s="22" t="str">
        <f t="shared" si="26"/>
        <v xml:space="preserve"> </v>
      </c>
      <c r="R39" s="23" t="str">
        <f t="shared" si="30"/>
        <v/>
      </c>
      <c r="S39" s="23" t="e">
        <f t="shared" si="27"/>
        <v>#VALUE!</v>
      </c>
      <c r="T39" s="23" t="s">
        <v>57</v>
      </c>
      <c r="U39" s="23">
        <v>31</v>
      </c>
      <c r="V39" s="23">
        <v>10</v>
      </c>
      <c r="X39" s="110" t="b">
        <f t="shared" si="6"/>
        <v>1</v>
      </c>
      <c r="Y39" s="127">
        <f t="shared" si="0"/>
        <v>0</v>
      </c>
      <c r="Z39" s="127" t="b">
        <f t="shared" si="1"/>
        <v>1</v>
      </c>
      <c r="AA39" s="127" t="b">
        <f t="shared" si="2"/>
        <v>0</v>
      </c>
      <c r="AB39" s="131">
        <f t="shared" si="3"/>
        <v>-3.8166634634979276E-13</v>
      </c>
      <c r="AC39" s="131">
        <f t="shared" si="7"/>
        <v>0</v>
      </c>
      <c r="AD39" s="127">
        <f t="shared" si="8"/>
        <v>0</v>
      </c>
      <c r="AE39" s="127">
        <f t="shared" si="9"/>
        <v>0</v>
      </c>
      <c r="AF39" s="127">
        <f t="shared" si="4"/>
        <v>0</v>
      </c>
      <c r="AG39" s="127" t="b">
        <f t="shared" si="28"/>
        <v>1</v>
      </c>
      <c r="AH39" s="127" t="b">
        <f t="shared" si="31"/>
        <v>1</v>
      </c>
      <c r="AI39" s="127" t="b">
        <f t="shared" si="5"/>
        <v>0</v>
      </c>
      <c r="AJ39" s="127" t="b">
        <f t="shared" si="11"/>
        <v>0</v>
      </c>
      <c r="AK39" s="127">
        <f t="shared" si="12"/>
        <v>0</v>
      </c>
      <c r="AL39" s="127">
        <f t="shared" si="13"/>
        <v>0</v>
      </c>
      <c r="AM39" s="132" t="str">
        <f t="shared" si="14"/>
        <v xml:space="preserve"> </v>
      </c>
      <c r="AN39" s="127">
        <f t="shared" si="15"/>
        <v>0</v>
      </c>
      <c r="AO39" s="132" t="str">
        <f t="shared" si="16"/>
        <v>NA</v>
      </c>
      <c r="AP39" s="128" t="str">
        <f t="shared" si="17"/>
        <v>NA</v>
      </c>
      <c r="AQ39" s="127">
        <f t="shared" si="29"/>
        <v>0</v>
      </c>
      <c r="AR39" s="129" t="str">
        <f t="shared" si="18"/>
        <v>NA</v>
      </c>
      <c r="AS39" s="127" t="str">
        <f t="shared" si="19"/>
        <v>NA</v>
      </c>
      <c r="AT39" s="127">
        <f t="shared" si="20"/>
        <v>0</v>
      </c>
      <c r="AU39" s="127" t="s">
        <v>17</v>
      </c>
      <c r="AV39" s="133">
        <f t="shared" si="21"/>
        <v>0</v>
      </c>
      <c r="AW39" s="133">
        <f t="shared" si="22"/>
        <v>0</v>
      </c>
      <c r="AX39" s="133">
        <f t="shared" si="23"/>
        <v>0</v>
      </c>
    </row>
    <row r="40" spans="1:50" ht="16.149999999999999" customHeight="1" x14ac:dyDescent="0.25">
      <c r="A40" s="106"/>
      <c r="B40" s="3"/>
      <c r="C40" s="106"/>
      <c r="D40" s="106"/>
      <c r="E40" s="106"/>
      <c r="G40" s="9">
        <v>30</v>
      </c>
      <c r="H40" s="11"/>
      <c r="I40" s="13"/>
      <c r="J40" s="7"/>
      <c r="K40" s="15"/>
      <c r="L40" s="13"/>
      <c r="M40" s="8"/>
      <c r="N40" s="17"/>
      <c r="O40" s="31" t="str">
        <f t="shared" si="24"/>
        <v xml:space="preserve"> </v>
      </c>
      <c r="P40" s="27" t="str">
        <f t="shared" si="25"/>
        <v xml:space="preserve"> </v>
      </c>
      <c r="Q40" s="22" t="str">
        <f t="shared" si="26"/>
        <v xml:space="preserve"> </v>
      </c>
      <c r="R40" s="23" t="str">
        <f t="shared" si="30"/>
        <v/>
      </c>
      <c r="S40" s="23" t="e">
        <f t="shared" si="27"/>
        <v>#VALUE!</v>
      </c>
      <c r="T40" s="23" t="s">
        <v>57</v>
      </c>
      <c r="U40" s="23">
        <v>34</v>
      </c>
      <c r="V40" s="23">
        <v>10</v>
      </c>
      <c r="X40" s="110" t="b">
        <f t="shared" si="6"/>
        <v>1</v>
      </c>
      <c r="Y40" s="127">
        <f t="shared" si="0"/>
        <v>0</v>
      </c>
      <c r="Z40" s="127" t="b">
        <f t="shared" si="1"/>
        <v>1</v>
      </c>
      <c r="AA40" s="127" t="b">
        <f t="shared" si="2"/>
        <v>0</v>
      </c>
      <c r="AB40" s="131">
        <f t="shared" si="3"/>
        <v>-3.8166634634979276E-13</v>
      </c>
      <c r="AC40" s="131">
        <f t="shared" si="7"/>
        <v>0</v>
      </c>
      <c r="AD40" s="127">
        <f t="shared" si="8"/>
        <v>0</v>
      </c>
      <c r="AE40" s="127">
        <f t="shared" si="9"/>
        <v>0</v>
      </c>
      <c r="AF40" s="127">
        <f t="shared" si="4"/>
        <v>0</v>
      </c>
      <c r="AG40" s="127" t="b">
        <f t="shared" si="28"/>
        <v>1</v>
      </c>
      <c r="AH40" s="127" t="b">
        <f t="shared" si="31"/>
        <v>1</v>
      </c>
      <c r="AI40" s="127" t="b">
        <f t="shared" si="5"/>
        <v>0</v>
      </c>
      <c r="AJ40" s="127" t="b">
        <f t="shared" si="11"/>
        <v>0</v>
      </c>
      <c r="AK40" s="127">
        <f t="shared" si="12"/>
        <v>0</v>
      </c>
      <c r="AL40" s="127">
        <f t="shared" si="13"/>
        <v>0</v>
      </c>
      <c r="AM40" s="132" t="str">
        <f t="shared" si="14"/>
        <v xml:space="preserve"> </v>
      </c>
      <c r="AN40" s="127">
        <f t="shared" si="15"/>
        <v>0</v>
      </c>
      <c r="AO40" s="132" t="str">
        <f t="shared" si="16"/>
        <v>NA</v>
      </c>
      <c r="AP40" s="128" t="str">
        <f t="shared" si="17"/>
        <v>NA</v>
      </c>
      <c r="AQ40" s="127">
        <f t="shared" si="29"/>
        <v>0</v>
      </c>
      <c r="AR40" s="129" t="str">
        <f t="shared" si="18"/>
        <v>NA</v>
      </c>
      <c r="AS40" s="127" t="str">
        <f t="shared" si="19"/>
        <v>NA</v>
      </c>
      <c r="AT40" s="127">
        <f t="shared" si="20"/>
        <v>0</v>
      </c>
      <c r="AU40" s="127" t="s">
        <v>17</v>
      </c>
      <c r="AV40" s="133">
        <f t="shared" si="21"/>
        <v>0</v>
      </c>
      <c r="AW40" s="133">
        <f t="shared" si="22"/>
        <v>0</v>
      </c>
      <c r="AX40" s="133">
        <f t="shared" si="23"/>
        <v>0</v>
      </c>
    </row>
    <row r="41" spans="1:50" ht="16.149999999999999" customHeight="1" x14ac:dyDescent="0.25">
      <c r="A41" s="106"/>
      <c r="B41" s="3"/>
      <c r="C41" s="106"/>
      <c r="D41" s="106"/>
      <c r="E41" s="106"/>
      <c r="G41" s="6">
        <v>31</v>
      </c>
      <c r="H41" s="11"/>
      <c r="I41" s="13"/>
      <c r="J41" s="7" t="s">
        <v>28</v>
      </c>
      <c r="K41" s="15"/>
      <c r="L41" s="13"/>
      <c r="M41" s="8" t="s">
        <v>59</v>
      </c>
      <c r="N41" s="17"/>
      <c r="O41" s="31" t="str">
        <f t="shared" si="24"/>
        <v xml:space="preserve"> </v>
      </c>
      <c r="P41" s="27" t="str">
        <f t="shared" si="25"/>
        <v xml:space="preserve"> </v>
      </c>
      <c r="Q41" s="22" t="str">
        <f t="shared" si="26"/>
        <v xml:space="preserve"> </v>
      </c>
      <c r="R41" s="23" t="str">
        <f t="shared" si="30"/>
        <v/>
      </c>
      <c r="S41" s="23" t="e">
        <f t="shared" si="27"/>
        <v>#VALUE!</v>
      </c>
      <c r="T41" s="23" t="s">
        <v>57</v>
      </c>
      <c r="U41" s="23">
        <v>29</v>
      </c>
      <c r="V41" s="23">
        <v>10</v>
      </c>
      <c r="X41" s="110" t="b">
        <f t="shared" si="6"/>
        <v>1</v>
      </c>
      <c r="Y41" s="127">
        <f t="shared" si="0"/>
        <v>0</v>
      </c>
      <c r="Z41" s="127" t="b">
        <f t="shared" si="1"/>
        <v>1</v>
      </c>
      <c r="AA41" s="127" t="b">
        <f t="shared" si="2"/>
        <v>1</v>
      </c>
      <c r="AB41" s="131">
        <f t="shared" si="3"/>
        <v>-3.8166634634979276E-13</v>
      </c>
      <c r="AC41" s="131">
        <f t="shared" si="7"/>
        <v>-7.6333269269958551E-13</v>
      </c>
      <c r="AD41" s="127">
        <f t="shared" si="8"/>
        <v>0</v>
      </c>
      <c r="AE41" s="127">
        <f t="shared" si="9"/>
        <v>0</v>
      </c>
      <c r="AF41" s="127">
        <f t="shared" si="4"/>
        <v>0</v>
      </c>
      <c r="AG41" s="127" t="b">
        <f t="shared" si="28"/>
        <v>1</v>
      </c>
      <c r="AH41" s="127" t="b">
        <f t="shared" si="31"/>
        <v>1</v>
      </c>
      <c r="AI41" s="127" t="b">
        <f t="shared" si="5"/>
        <v>1</v>
      </c>
      <c r="AJ41" s="127" t="b">
        <f t="shared" si="11"/>
        <v>0</v>
      </c>
      <c r="AK41" s="127">
        <f t="shared" si="12"/>
        <v>0</v>
      </c>
      <c r="AL41" s="127">
        <f t="shared" si="13"/>
        <v>0</v>
      </c>
      <c r="AM41" s="132" t="str">
        <f t="shared" si="14"/>
        <v>NA</v>
      </c>
      <c r="AN41" s="127">
        <f t="shared" si="15"/>
        <v>0</v>
      </c>
      <c r="AO41" s="132" t="str">
        <f t="shared" si="16"/>
        <v>NA</v>
      </c>
      <c r="AP41" s="128" t="str">
        <f t="shared" si="17"/>
        <v>NA</v>
      </c>
      <c r="AQ41" s="127">
        <f t="shared" si="29"/>
        <v>0</v>
      </c>
      <c r="AR41" s="129" t="str">
        <f t="shared" si="18"/>
        <v>NA</v>
      </c>
      <c r="AS41" s="127" t="str">
        <f t="shared" si="19"/>
        <v>NA</v>
      </c>
      <c r="AT41" s="127">
        <f t="shared" si="20"/>
        <v>0</v>
      </c>
      <c r="AU41" s="127" t="s">
        <v>17</v>
      </c>
      <c r="AV41" s="133">
        <f t="shared" si="21"/>
        <v>0</v>
      </c>
      <c r="AW41" s="133">
        <f t="shared" si="22"/>
        <v>0</v>
      </c>
      <c r="AX41" s="133">
        <f t="shared" si="23"/>
        <v>0</v>
      </c>
    </row>
    <row r="42" spans="1:50" ht="16.149999999999999" customHeight="1" x14ac:dyDescent="0.25">
      <c r="A42" s="106"/>
      <c r="B42" s="3"/>
      <c r="C42" s="106"/>
      <c r="D42" s="106"/>
      <c r="E42" s="106"/>
      <c r="G42" s="9">
        <v>32</v>
      </c>
      <c r="H42" s="11"/>
      <c r="I42" s="13"/>
      <c r="J42" s="7" t="s">
        <v>28</v>
      </c>
      <c r="K42" s="15"/>
      <c r="L42" s="13"/>
      <c r="M42" s="8" t="s">
        <v>59</v>
      </c>
      <c r="N42" s="16"/>
      <c r="O42" s="31" t="str">
        <f t="shared" si="24"/>
        <v xml:space="preserve"> </v>
      </c>
      <c r="P42" s="27" t="str">
        <f t="shared" si="25"/>
        <v xml:space="preserve"> </v>
      </c>
      <c r="Q42" s="22" t="str">
        <f t="shared" si="26"/>
        <v xml:space="preserve"> </v>
      </c>
      <c r="R42" s="23" t="str">
        <f t="shared" si="30"/>
        <v/>
      </c>
      <c r="S42" s="23" t="e">
        <f t="shared" si="27"/>
        <v>#VALUE!</v>
      </c>
      <c r="T42" s="23" t="s">
        <v>57</v>
      </c>
      <c r="U42" s="23">
        <v>27</v>
      </c>
      <c r="V42" s="23">
        <v>5</v>
      </c>
      <c r="X42" s="110" t="b">
        <f t="shared" si="6"/>
        <v>1</v>
      </c>
      <c r="Y42" s="127">
        <f t="shared" si="0"/>
        <v>0</v>
      </c>
      <c r="Z42" s="127" t="b">
        <f t="shared" si="1"/>
        <v>1</v>
      </c>
      <c r="AA42" s="127" t="b">
        <f t="shared" si="2"/>
        <v>1</v>
      </c>
      <c r="AB42" s="131">
        <f t="shared" si="3"/>
        <v>-3.8166634634979276E-13</v>
      </c>
      <c r="AC42" s="131">
        <f t="shared" si="7"/>
        <v>0</v>
      </c>
      <c r="AD42" s="127">
        <f t="shared" si="8"/>
        <v>0</v>
      </c>
      <c r="AE42" s="127">
        <f t="shared" si="9"/>
        <v>0</v>
      </c>
      <c r="AF42" s="127">
        <f t="shared" si="4"/>
        <v>0</v>
      </c>
      <c r="AG42" s="127" t="b">
        <f t="shared" si="28"/>
        <v>1</v>
      </c>
      <c r="AH42" s="127" t="b">
        <f t="shared" si="31"/>
        <v>1</v>
      </c>
      <c r="AI42" s="127" t="b">
        <f t="shared" si="5"/>
        <v>1</v>
      </c>
      <c r="AJ42" s="127" t="b">
        <f t="shared" si="11"/>
        <v>1</v>
      </c>
      <c r="AK42" s="127">
        <f t="shared" si="12"/>
        <v>0</v>
      </c>
      <c r="AL42" s="127">
        <f t="shared" si="13"/>
        <v>0</v>
      </c>
      <c r="AM42" s="132" t="str">
        <f t="shared" si="14"/>
        <v xml:space="preserve"> </v>
      </c>
      <c r="AN42" s="127">
        <f t="shared" si="15"/>
        <v>0</v>
      </c>
      <c r="AO42" s="132" t="str">
        <f t="shared" si="16"/>
        <v>W</v>
      </c>
      <c r="AP42" s="128">
        <f t="shared" si="17"/>
        <v>270</v>
      </c>
      <c r="AQ42" s="127">
        <f t="shared" si="29"/>
        <v>0</v>
      </c>
      <c r="AR42" s="129">
        <f t="shared" si="18"/>
        <v>0</v>
      </c>
      <c r="AS42" s="127" t="str">
        <f t="shared" si="19"/>
        <v>W</v>
      </c>
      <c r="AT42" s="127">
        <f t="shared" si="20"/>
        <v>0</v>
      </c>
      <c r="AU42" s="127" t="s">
        <v>17</v>
      </c>
      <c r="AV42" s="133">
        <f t="shared" si="21"/>
        <v>0</v>
      </c>
      <c r="AW42" s="133">
        <f t="shared" si="22"/>
        <v>0</v>
      </c>
      <c r="AX42" s="133">
        <f t="shared" si="23"/>
        <v>0</v>
      </c>
    </row>
    <row r="43" spans="1:50" ht="16.149999999999999" customHeight="1" x14ac:dyDescent="0.25">
      <c r="A43" s="106"/>
      <c r="B43" s="3"/>
      <c r="C43" s="106"/>
      <c r="D43" s="106"/>
      <c r="E43" s="106"/>
      <c r="G43" s="6">
        <v>33</v>
      </c>
      <c r="H43" s="11"/>
      <c r="I43" s="13"/>
      <c r="J43" s="7" t="s">
        <v>28</v>
      </c>
      <c r="K43" s="15"/>
      <c r="L43" s="13"/>
      <c r="M43" s="8" t="s">
        <v>59</v>
      </c>
      <c r="N43" s="18"/>
      <c r="O43" s="31" t="str">
        <f t="shared" si="24"/>
        <v xml:space="preserve"> </v>
      </c>
      <c r="P43" s="27" t="str">
        <f t="shared" si="25"/>
        <v xml:space="preserve"> </v>
      </c>
      <c r="Q43" s="22" t="str">
        <f t="shared" si="26"/>
        <v xml:space="preserve"> </v>
      </c>
      <c r="R43" s="23" t="str">
        <f t="shared" si="30"/>
        <v/>
      </c>
      <c r="S43" s="23" t="e">
        <f t="shared" si="27"/>
        <v>#VALUE!</v>
      </c>
      <c r="T43" s="23" t="s">
        <v>57</v>
      </c>
      <c r="U43" s="23">
        <v>28.6</v>
      </c>
      <c r="V43" s="23">
        <v>5</v>
      </c>
      <c r="X43" s="110" t="b">
        <f t="shared" si="6"/>
        <v>1</v>
      </c>
      <c r="Y43" s="127">
        <f t="shared" si="0"/>
        <v>0</v>
      </c>
      <c r="Z43" s="127" t="b">
        <f t="shared" si="1"/>
        <v>1</v>
      </c>
      <c r="AA43" s="127" t="b">
        <f t="shared" si="2"/>
        <v>1</v>
      </c>
      <c r="AB43" s="131">
        <f t="shared" si="3"/>
        <v>-3.8166634634979276E-13</v>
      </c>
      <c r="AC43" s="131">
        <f t="shared" si="7"/>
        <v>0</v>
      </c>
      <c r="AD43" s="127">
        <f t="shared" si="8"/>
        <v>0</v>
      </c>
      <c r="AE43" s="127">
        <f t="shared" si="9"/>
        <v>0</v>
      </c>
      <c r="AF43" s="127">
        <f t="shared" si="4"/>
        <v>0</v>
      </c>
      <c r="AG43" s="127" t="b">
        <f t="shared" si="28"/>
        <v>1</v>
      </c>
      <c r="AH43" s="127" t="b">
        <f t="shared" si="31"/>
        <v>1</v>
      </c>
      <c r="AI43" s="127" t="b">
        <f t="shared" si="5"/>
        <v>1</v>
      </c>
      <c r="AJ43" s="127" t="b">
        <f t="shared" si="11"/>
        <v>1</v>
      </c>
      <c r="AK43" s="127">
        <f t="shared" si="12"/>
        <v>0</v>
      </c>
      <c r="AL43" s="127">
        <f t="shared" si="13"/>
        <v>0</v>
      </c>
      <c r="AM43" s="132" t="str">
        <f t="shared" si="14"/>
        <v xml:space="preserve"> </v>
      </c>
      <c r="AN43" s="127">
        <f t="shared" si="15"/>
        <v>0</v>
      </c>
      <c r="AO43" s="132" t="str">
        <f t="shared" si="16"/>
        <v>W</v>
      </c>
      <c r="AP43" s="128">
        <f t="shared" si="17"/>
        <v>270</v>
      </c>
      <c r="AQ43" s="127">
        <f t="shared" si="29"/>
        <v>0</v>
      </c>
      <c r="AR43" s="129">
        <f t="shared" si="18"/>
        <v>0</v>
      </c>
      <c r="AS43" s="127" t="str">
        <f t="shared" si="19"/>
        <v>W</v>
      </c>
      <c r="AT43" s="127">
        <f t="shared" si="20"/>
        <v>0</v>
      </c>
      <c r="AU43" s="127" t="s">
        <v>17</v>
      </c>
      <c r="AV43" s="133">
        <f t="shared" si="21"/>
        <v>0</v>
      </c>
      <c r="AW43" s="133">
        <f t="shared" si="22"/>
        <v>0</v>
      </c>
      <c r="AX43" s="133">
        <f t="shared" si="23"/>
        <v>0</v>
      </c>
    </row>
    <row r="44" spans="1:50" ht="16.149999999999999" customHeight="1" x14ac:dyDescent="0.25">
      <c r="A44" s="106"/>
      <c r="B44" s="3"/>
      <c r="C44" s="106"/>
      <c r="D44" s="106"/>
      <c r="E44" s="106"/>
      <c r="G44" s="9">
        <v>34</v>
      </c>
      <c r="H44" s="11"/>
      <c r="I44" s="13"/>
      <c r="J44" s="7" t="s">
        <v>28</v>
      </c>
      <c r="K44" s="15"/>
      <c r="L44" s="13"/>
      <c r="M44" s="8" t="s">
        <v>59</v>
      </c>
      <c r="N44" s="18"/>
      <c r="O44" s="31" t="str">
        <f t="shared" si="24"/>
        <v xml:space="preserve"> </v>
      </c>
      <c r="P44" s="27" t="str">
        <f t="shared" si="25"/>
        <v xml:space="preserve"> </v>
      </c>
      <c r="Q44" s="22" t="str">
        <f t="shared" si="26"/>
        <v xml:space="preserve"> </v>
      </c>
      <c r="R44" s="23" t="str">
        <f t="shared" si="30"/>
        <v/>
      </c>
      <c r="S44" s="23" t="e">
        <f t="shared" si="27"/>
        <v>#VALUE!</v>
      </c>
      <c r="T44" s="23" t="s">
        <v>57</v>
      </c>
      <c r="U44" s="23">
        <v>24.1</v>
      </c>
      <c r="V44" s="23">
        <v>5</v>
      </c>
      <c r="X44" s="110" t="b">
        <f t="shared" si="6"/>
        <v>1</v>
      </c>
      <c r="Y44" s="127">
        <f t="shared" si="0"/>
        <v>0</v>
      </c>
      <c r="Z44" s="127" t="b">
        <f t="shared" si="1"/>
        <v>1</v>
      </c>
      <c r="AA44" s="127" t="b">
        <f t="shared" si="2"/>
        <v>1</v>
      </c>
      <c r="AB44" s="131">
        <f t="shared" si="3"/>
        <v>-3.8166634634979276E-13</v>
      </c>
      <c r="AC44" s="131">
        <f t="shared" si="7"/>
        <v>0</v>
      </c>
      <c r="AD44" s="127">
        <f t="shared" si="8"/>
        <v>0</v>
      </c>
      <c r="AE44" s="127">
        <f t="shared" si="9"/>
        <v>0</v>
      </c>
      <c r="AF44" s="127">
        <f t="shared" si="4"/>
        <v>0</v>
      </c>
      <c r="AG44" s="127" t="b">
        <f t="shared" si="28"/>
        <v>1</v>
      </c>
      <c r="AH44" s="127" t="b">
        <f t="shared" si="31"/>
        <v>1</v>
      </c>
      <c r="AI44" s="127" t="b">
        <f t="shared" si="5"/>
        <v>1</v>
      </c>
      <c r="AJ44" s="127" t="b">
        <f t="shared" si="11"/>
        <v>1</v>
      </c>
      <c r="AK44" s="127">
        <f t="shared" si="12"/>
        <v>0</v>
      </c>
      <c r="AL44" s="127">
        <f t="shared" si="13"/>
        <v>0</v>
      </c>
      <c r="AM44" s="132" t="str">
        <f t="shared" si="14"/>
        <v xml:space="preserve"> </v>
      </c>
      <c r="AN44" s="127">
        <f t="shared" si="15"/>
        <v>0</v>
      </c>
      <c r="AO44" s="132" t="str">
        <f t="shared" si="16"/>
        <v>W</v>
      </c>
      <c r="AP44" s="128">
        <f t="shared" si="17"/>
        <v>270</v>
      </c>
      <c r="AQ44" s="127">
        <f t="shared" si="29"/>
        <v>0</v>
      </c>
      <c r="AR44" s="129">
        <f t="shared" si="18"/>
        <v>0</v>
      </c>
      <c r="AS44" s="127" t="str">
        <f t="shared" si="19"/>
        <v>W</v>
      </c>
      <c r="AT44" s="127">
        <f t="shared" si="20"/>
        <v>0</v>
      </c>
      <c r="AU44" s="127" t="s">
        <v>17</v>
      </c>
      <c r="AV44" s="133">
        <f t="shared" si="21"/>
        <v>0</v>
      </c>
      <c r="AW44" s="133">
        <f t="shared" si="22"/>
        <v>0</v>
      </c>
      <c r="AX44" s="133">
        <f t="shared" si="23"/>
        <v>0</v>
      </c>
    </row>
    <row r="45" spans="1:50" ht="16.149999999999999" customHeight="1" x14ac:dyDescent="0.25">
      <c r="A45" s="106"/>
      <c r="B45" s="3"/>
      <c r="C45" s="106"/>
      <c r="D45" s="106"/>
      <c r="E45" s="106"/>
      <c r="G45" s="6">
        <v>35</v>
      </c>
      <c r="H45" s="11"/>
      <c r="I45" s="13"/>
      <c r="J45" s="7" t="s">
        <v>28</v>
      </c>
      <c r="K45" s="15"/>
      <c r="L45" s="13"/>
      <c r="M45" s="8" t="s">
        <v>59</v>
      </c>
      <c r="N45" s="18"/>
      <c r="O45" s="31" t="str">
        <f t="shared" si="24"/>
        <v xml:space="preserve"> </v>
      </c>
      <c r="P45" s="27" t="str">
        <f t="shared" si="25"/>
        <v xml:space="preserve"> </v>
      </c>
      <c r="Q45" s="22" t="str">
        <f t="shared" si="26"/>
        <v xml:space="preserve"> </v>
      </c>
      <c r="R45" s="23" t="str">
        <f t="shared" si="30"/>
        <v/>
      </c>
      <c r="S45" s="23" t="e">
        <f t="shared" si="27"/>
        <v>#VALUE!</v>
      </c>
      <c r="T45" s="23" t="s">
        <v>57</v>
      </c>
      <c r="U45" s="23">
        <v>21.7</v>
      </c>
      <c r="V45" s="23">
        <v>5</v>
      </c>
      <c r="X45" s="110" t="b">
        <f t="shared" si="6"/>
        <v>1</v>
      </c>
      <c r="Y45" s="127">
        <f t="shared" si="0"/>
        <v>0</v>
      </c>
      <c r="Z45" s="127" t="b">
        <f t="shared" si="1"/>
        <v>1</v>
      </c>
      <c r="AA45" s="127" t="b">
        <f t="shared" si="2"/>
        <v>1</v>
      </c>
      <c r="AB45" s="131">
        <f t="shared" si="3"/>
        <v>-3.8166634634979276E-13</v>
      </c>
      <c r="AC45" s="131">
        <f t="shared" si="7"/>
        <v>0</v>
      </c>
      <c r="AD45" s="127">
        <f t="shared" si="8"/>
        <v>0</v>
      </c>
      <c r="AE45" s="127">
        <f t="shared" si="9"/>
        <v>0</v>
      </c>
      <c r="AF45" s="127">
        <f t="shared" si="4"/>
        <v>0</v>
      </c>
      <c r="AG45" s="127" t="b">
        <f t="shared" si="28"/>
        <v>1</v>
      </c>
      <c r="AH45" s="127" t="b">
        <f t="shared" si="31"/>
        <v>1</v>
      </c>
      <c r="AI45" s="127" t="b">
        <f t="shared" si="5"/>
        <v>1</v>
      </c>
      <c r="AJ45" s="127" t="b">
        <f t="shared" si="11"/>
        <v>1</v>
      </c>
      <c r="AK45" s="127">
        <f t="shared" si="12"/>
        <v>0</v>
      </c>
      <c r="AL45" s="127">
        <f t="shared" si="13"/>
        <v>0</v>
      </c>
      <c r="AM45" s="132" t="str">
        <f t="shared" si="14"/>
        <v xml:space="preserve"> </v>
      </c>
      <c r="AN45" s="127">
        <f t="shared" si="15"/>
        <v>0</v>
      </c>
      <c r="AO45" s="132" t="str">
        <f t="shared" si="16"/>
        <v>W</v>
      </c>
      <c r="AP45" s="128">
        <f t="shared" si="17"/>
        <v>270</v>
      </c>
      <c r="AQ45" s="127">
        <f t="shared" si="29"/>
        <v>0</v>
      </c>
      <c r="AR45" s="129">
        <f t="shared" si="18"/>
        <v>0</v>
      </c>
      <c r="AS45" s="127" t="str">
        <f t="shared" si="19"/>
        <v>W</v>
      </c>
      <c r="AT45" s="127">
        <f t="shared" si="20"/>
        <v>0</v>
      </c>
      <c r="AU45" s="127" t="s">
        <v>17</v>
      </c>
      <c r="AV45" s="133">
        <f t="shared" si="21"/>
        <v>0</v>
      </c>
      <c r="AW45" s="133">
        <f t="shared" si="22"/>
        <v>0</v>
      </c>
      <c r="AX45" s="133">
        <f t="shared" si="23"/>
        <v>0</v>
      </c>
    </row>
    <row r="46" spans="1:50" ht="16.149999999999999" customHeight="1" x14ac:dyDescent="0.25">
      <c r="A46" s="106"/>
      <c r="B46" s="3"/>
      <c r="C46" s="106"/>
      <c r="D46" s="106"/>
      <c r="E46" s="106"/>
      <c r="G46" s="9">
        <v>36</v>
      </c>
      <c r="H46" s="11"/>
      <c r="I46" s="13"/>
      <c r="J46" s="7" t="s">
        <v>28</v>
      </c>
      <c r="K46" s="15"/>
      <c r="L46" s="13"/>
      <c r="M46" s="8" t="s">
        <v>59</v>
      </c>
      <c r="N46" s="18"/>
      <c r="O46" s="31" t="str">
        <f t="shared" si="24"/>
        <v xml:space="preserve"> </v>
      </c>
      <c r="P46" s="27" t="str">
        <f t="shared" si="25"/>
        <v xml:space="preserve"> </v>
      </c>
      <c r="Q46" s="22" t="str">
        <f t="shared" si="26"/>
        <v xml:space="preserve"> </v>
      </c>
      <c r="R46" s="23" t="str">
        <f t="shared" si="30"/>
        <v/>
      </c>
      <c r="S46" s="23" t="e">
        <f t="shared" si="27"/>
        <v>#VALUE!</v>
      </c>
      <c r="T46" s="23" t="s">
        <v>57</v>
      </c>
      <c r="U46" s="23">
        <v>514</v>
      </c>
      <c r="V46" s="23">
        <v>30</v>
      </c>
      <c r="X46" s="110" t="b">
        <f t="shared" si="6"/>
        <v>1</v>
      </c>
      <c r="Y46" s="127">
        <f t="shared" si="0"/>
        <v>0</v>
      </c>
      <c r="Z46" s="127" t="b">
        <f t="shared" si="1"/>
        <v>1</v>
      </c>
      <c r="AA46" s="127" t="b">
        <f t="shared" si="2"/>
        <v>1</v>
      </c>
      <c r="AB46" s="131">
        <f t="shared" si="3"/>
        <v>-3.8166634634979276E-13</v>
      </c>
      <c r="AC46" s="131">
        <f t="shared" si="7"/>
        <v>0</v>
      </c>
      <c r="AD46" s="127">
        <f t="shared" si="8"/>
        <v>0</v>
      </c>
      <c r="AE46" s="127">
        <f t="shared" si="9"/>
        <v>0</v>
      </c>
      <c r="AF46" s="127">
        <f t="shared" si="4"/>
        <v>0</v>
      </c>
      <c r="AG46" s="127" t="b">
        <f t="shared" si="28"/>
        <v>1</v>
      </c>
      <c r="AH46" s="127" t="b">
        <f t="shared" si="31"/>
        <v>1</v>
      </c>
      <c r="AI46" s="127" t="b">
        <f t="shared" si="5"/>
        <v>1</v>
      </c>
      <c r="AJ46" s="127" t="b">
        <f t="shared" si="11"/>
        <v>1</v>
      </c>
      <c r="AK46" s="127">
        <f t="shared" si="12"/>
        <v>0</v>
      </c>
      <c r="AL46" s="127">
        <f t="shared" si="13"/>
        <v>0</v>
      </c>
      <c r="AM46" s="132" t="str">
        <f t="shared" si="14"/>
        <v xml:space="preserve"> </v>
      </c>
      <c r="AN46" s="127">
        <f t="shared" si="15"/>
        <v>0</v>
      </c>
      <c r="AO46" s="132" t="str">
        <f t="shared" si="16"/>
        <v>W</v>
      </c>
      <c r="AP46" s="128">
        <f t="shared" si="17"/>
        <v>270</v>
      </c>
      <c r="AQ46" s="127">
        <f t="shared" si="29"/>
        <v>0</v>
      </c>
      <c r="AR46" s="129">
        <f t="shared" si="18"/>
        <v>0</v>
      </c>
      <c r="AS46" s="127" t="str">
        <f t="shared" si="19"/>
        <v>W</v>
      </c>
      <c r="AT46" s="127">
        <f t="shared" si="20"/>
        <v>0</v>
      </c>
      <c r="AU46" s="127" t="s">
        <v>17</v>
      </c>
      <c r="AV46" s="133">
        <f t="shared" si="21"/>
        <v>0</v>
      </c>
      <c r="AW46" s="133">
        <f t="shared" si="22"/>
        <v>0</v>
      </c>
      <c r="AX46" s="133">
        <f t="shared" si="23"/>
        <v>0</v>
      </c>
    </row>
    <row r="47" spans="1:50" ht="16.149999999999999" customHeight="1" x14ac:dyDescent="0.25">
      <c r="A47" s="106"/>
      <c r="B47" s="3"/>
      <c r="C47" s="106"/>
      <c r="D47" s="106"/>
      <c r="E47" s="106"/>
      <c r="G47" s="6">
        <v>37</v>
      </c>
      <c r="H47" s="11"/>
      <c r="I47" s="14"/>
      <c r="J47" s="7" t="s">
        <v>28</v>
      </c>
      <c r="K47" s="15"/>
      <c r="L47" s="14"/>
      <c r="M47" s="8" t="s">
        <v>59</v>
      </c>
      <c r="N47" s="18"/>
      <c r="O47" s="31" t="str">
        <f t="shared" si="24"/>
        <v xml:space="preserve"> </v>
      </c>
      <c r="P47" s="27" t="str">
        <f t="shared" si="25"/>
        <v xml:space="preserve"> </v>
      </c>
      <c r="Q47" s="22" t="str">
        <f t="shared" si="26"/>
        <v xml:space="preserve"> </v>
      </c>
      <c r="R47" s="23" t="str">
        <f t="shared" si="30"/>
        <v/>
      </c>
      <c r="S47" s="23" t="e">
        <f t="shared" si="27"/>
        <v>#VALUE!</v>
      </c>
      <c r="T47" s="23" t="s">
        <v>57</v>
      </c>
      <c r="U47" s="23">
        <v>705</v>
      </c>
      <c r="V47" s="23">
        <v>30</v>
      </c>
      <c r="X47" s="110" t="b">
        <f t="shared" si="6"/>
        <v>1</v>
      </c>
      <c r="Y47" s="127">
        <f t="shared" si="0"/>
        <v>0</v>
      </c>
      <c r="Z47" s="127" t="b">
        <f t="shared" si="1"/>
        <v>1</v>
      </c>
      <c r="AA47" s="127" t="b">
        <f t="shared" si="2"/>
        <v>1</v>
      </c>
      <c r="AB47" s="131">
        <f t="shared" si="3"/>
        <v>-3.8166634634979276E-13</v>
      </c>
      <c r="AC47" s="131">
        <f t="shared" si="7"/>
        <v>0</v>
      </c>
      <c r="AD47" s="127">
        <f t="shared" si="8"/>
        <v>0</v>
      </c>
      <c r="AE47" s="127">
        <f t="shared" si="9"/>
        <v>0</v>
      </c>
      <c r="AF47" s="127">
        <f t="shared" si="4"/>
        <v>0</v>
      </c>
      <c r="AG47" s="127" t="b">
        <f t="shared" si="28"/>
        <v>1</v>
      </c>
      <c r="AH47" s="127" t="b">
        <f t="shared" si="31"/>
        <v>1</v>
      </c>
      <c r="AI47" s="127" t="b">
        <f t="shared" si="5"/>
        <v>1</v>
      </c>
      <c r="AJ47" s="127" t="b">
        <f t="shared" si="11"/>
        <v>1</v>
      </c>
      <c r="AK47" s="127">
        <f t="shared" si="12"/>
        <v>0</v>
      </c>
      <c r="AL47" s="127">
        <f t="shared" si="13"/>
        <v>0</v>
      </c>
      <c r="AM47" s="132" t="str">
        <f t="shared" si="14"/>
        <v xml:space="preserve"> </v>
      </c>
      <c r="AN47" s="127">
        <f t="shared" si="15"/>
        <v>0</v>
      </c>
      <c r="AO47" s="132" t="str">
        <f t="shared" si="16"/>
        <v>W</v>
      </c>
      <c r="AP47" s="128">
        <f t="shared" si="17"/>
        <v>270</v>
      </c>
      <c r="AQ47" s="127">
        <f t="shared" si="29"/>
        <v>0</v>
      </c>
      <c r="AR47" s="129">
        <f t="shared" si="18"/>
        <v>0</v>
      </c>
      <c r="AS47" s="127" t="str">
        <f t="shared" si="19"/>
        <v>W</v>
      </c>
      <c r="AT47" s="127">
        <f t="shared" si="20"/>
        <v>0</v>
      </c>
      <c r="AU47" s="127" t="s">
        <v>17</v>
      </c>
      <c r="AV47" s="133">
        <f t="shared" si="21"/>
        <v>0</v>
      </c>
      <c r="AW47" s="133">
        <f t="shared" si="22"/>
        <v>0</v>
      </c>
      <c r="AX47" s="133">
        <f t="shared" si="23"/>
        <v>0</v>
      </c>
    </row>
    <row r="48" spans="1:50" ht="16.149999999999999" customHeight="1" x14ac:dyDescent="0.25">
      <c r="A48" s="106"/>
      <c r="B48" s="3"/>
      <c r="C48" s="106"/>
      <c r="D48" s="106"/>
      <c r="E48" s="106"/>
      <c r="G48" s="9">
        <v>38</v>
      </c>
      <c r="H48" s="11"/>
      <c r="I48" s="14"/>
      <c r="J48" s="7" t="s">
        <v>28</v>
      </c>
      <c r="K48" s="15"/>
      <c r="L48" s="14"/>
      <c r="M48" s="8" t="s">
        <v>59</v>
      </c>
      <c r="N48" s="18"/>
      <c r="O48" s="31" t="str">
        <f t="shared" si="24"/>
        <v xml:space="preserve"> </v>
      </c>
      <c r="P48" s="27" t="str">
        <f t="shared" si="25"/>
        <v xml:space="preserve"> </v>
      </c>
      <c r="Q48" s="22" t="str">
        <f t="shared" si="26"/>
        <v xml:space="preserve"> </v>
      </c>
      <c r="R48" s="23" t="str">
        <f t="shared" si="30"/>
        <v/>
      </c>
      <c r="S48" s="23" t="e">
        <f t="shared" si="27"/>
        <v>#VALUE!</v>
      </c>
      <c r="T48" s="23" t="s">
        <v>57</v>
      </c>
      <c r="U48" s="23">
        <v>33</v>
      </c>
      <c r="V48" s="23">
        <v>30</v>
      </c>
      <c r="X48" s="110" t="b">
        <f t="shared" si="6"/>
        <v>1</v>
      </c>
      <c r="Y48" s="127">
        <f t="shared" si="0"/>
        <v>0</v>
      </c>
      <c r="Z48" s="127" t="b">
        <f t="shared" si="1"/>
        <v>1</v>
      </c>
      <c r="AA48" s="127" t="b">
        <f t="shared" si="2"/>
        <v>1</v>
      </c>
      <c r="AB48" s="131">
        <f t="shared" si="3"/>
        <v>-3.8166634634979276E-13</v>
      </c>
      <c r="AC48" s="131">
        <f t="shared" si="7"/>
        <v>0</v>
      </c>
      <c r="AD48" s="127">
        <f t="shared" si="8"/>
        <v>0</v>
      </c>
      <c r="AE48" s="127">
        <f t="shared" si="9"/>
        <v>0</v>
      </c>
      <c r="AF48" s="127">
        <f t="shared" si="4"/>
        <v>0</v>
      </c>
      <c r="AG48" s="127" t="b">
        <f t="shared" si="28"/>
        <v>1</v>
      </c>
      <c r="AH48" s="127" t="b">
        <f t="shared" si="31"/>
        <v>1</v>
      </c>
      <c r="AI48" s="127" t="b">
        <f t="shared" si="5"/>
        <v>1</v>
      </c>
      <c r="AJ48" s="127" t="b">
        <f t="shared" si="11"/>
        <v>1</v>
      </c>
      <c r="AK48" s="127">
        <f t="shared" si="12"/>
        <v>0</v>
      </c>
      <c r="AL48" s="127">
        <f t="shared" si="13"/>
        <v>0</v>
      </c>
      <c r="AM48" s="132" t="str">
        <f t="shared" si="14"/>
        <v xml:space="preserve"> </v>
      </c>
      <c r="AN48" s="127">
        <f t="shared" si="15"/>
        <v>0</v>
      </c>
      <c r="AO48" s="132" t="str">
        <f t="shared" si="16"/>
        <v>W</v>
      </c>
      <c r="AP48" s="128">
        <f t="shared" si="17"/>
        <v>270</v>
      </c>
      <c r="AQ48" s="127">
        <f t="shared" si="29"/>
        <v>0</v>
      </c>
      <c r="AR48" s="129">
        <f t="shared" si="18"/>
        <v>0</v>
      </c>
      <c r="AS48" s="127" t="str">
        <f t="shared" si="19"/>
        <v>W</v>
      </c>
      <c r="AT48" s="127">
        <f t="shared" si="20"/>
        <v>0</v>
      </c>
      <c r="AU48" s="127" t="s">
        <v>17</v>
      </c>
      <c r="AV48" s="133">
        <f t="shared" si="21"/>
        <v>0</v>
      </c>
      <c r="AW48" s="133">
        <f t="shared" si="22"/>
        <v>0</v>
      </c>
      <c r="AX48" s="133">
        <f t="shared" si="23"/>
        <v>0</v>
      </c>
    </row>
    <row r="49" spans="1:50" ht="16.149999999999999" customHeight="1" x14ac:dyDescent="0.25">
      <c r="A49" s="106"/>
      <c r="B49" s="3"/>
      <c r="C49" s="106"/>
      <c r="D49" s="106"/>
      <c r="E49" s="106"/>
      <c r="G49" s="6">
        <v>39</v>
      </c>
      <c r="H49" s="11"/>
      <c r="I49" s="14"/>
      <c r="J49" s="7" t="s">
        <v>28</v>
      </c>
      <c r="K49" s="15"/>
      <c r="L49" s="14"/>
      <c r="M49" s="8" t="s">
        <v>59</v>
      </c>
      <c r="N49" s="18"/>
      <c r="O49" s="31" t="str">
        <f t="shared" si="24"/>
        <v xml:space="preserve"> </v>
      </c>
      <c r="P49" s="27" t="str">
        <f t="shared" si="25"/>
        <v xml:space="preserve"> </v>
      </c>
      <c r="Q49" s="22" t="str">
        <f t="shared" si="26"/>
        <v xml:space="preserve"> </v>
      </c>
      <c r="R49" s="23" t="str">
        <f t="shared" si="30"/>
        <v/>
      </c>
      <c r="S49" s="23" t="e">
        <f t="shared" si="27"/>
        <v>#VALUE!</v>
      </c>
      <c r="T49" s="23" t="s">
        <v>57</v>
      </c>
      <c r="U49" s="23">
        <v>28</v>
      </c>
      <c r="V49" s="23">
        <v>30</v>
      </c>
      <c r="X49" s="110" t="b">
        <f t="shared" si="6"/>
        <v>1</v>
      </c>
      <c r="Y49" s="127">
        <f t="shared" si="0"/>
        <v>0</v>
      </c>
      <c r="Z49" s="127" t="b">
        <f t="shared" si="1"/>
        <v>1</v>
      </c>
      <c r="AA49" s="127" t="b">
        <f t="shared" si="2"/>
        <v>1</v>
      </c>
      <c r="AB49" s="131">
        <f t="shared" si="3"/>
        <v>-3.8166634634979276E-13</v>
      </c>
      <c r="AC49" s="131">
        <f t="shared" si="7"/>
        <v>0</v>
      </c>
      <c r="AD49" s="127">
        <f t="shared" si="8"/>
        <v>0</v>
      </c>
      <c r="AE49" s="127">
        <f t="shared" si="9"/>
        <v>0</v>
      </c>
      <c r="AF49" s="127">
        <f t="shared" si="4"/>
        <v>0</v>
      </c>
      <c r="AG49" s="127" t="b">
        <f t="shared" si="28"/>
        <v>1</v>
      </c>
      <c r="AH49" s="127" t="b">
        <f t="shared" si="31"/>
        <v>1</v>
      </c>
      <c r="AI49" s="127" t="b">
        <f t="shared" si="5"/>
        <v>1</v>
      </c>
      <c r="AJ49" s="127" t="b">
        <f t="shared" si="11"/>
        <v>1</v>
      </c>
      <c r="AK49" s="127">
        <f t="shared" si="12"/>
        <v>0</v>
      </c>
      <c r="AL49" s="127">
        <f t="shared" si="13"/>
        <v>0</v>
      </c>
      <c r="AM49" s="132" t="str">
        <f t="shared" si="14"/>
        <v xml:space="preserve"> </v>
      </c>
      <c r="AN49" s="127">
        <f t="shared" si="15"/>
        <v>0</v>
      </c>
      <c r="AO49" s="132" t="str">
        <f t="shared" si="16"/>
        <v>W</v>
      </c>
      <c r="AP49" s="128">
        <f t="shared" si="17"/>
        <v>270</v>
      </c>
      <c r="AQ49" s="127">
        <f t="shared" si="29"/>
        <v>0</v>
      </c>
      <c r="AR49" s="129">
        <f t="shared" si="18"/>
        <v>0</v>
      </c>
      <c r="AS49" s="127" t="str">
        <f t="shared" si="19"/>
        <v>W</v>
      </c>
      <c r="AT49" s="127">
        <f t="shared" si="20"/>
        <v>0</v>
      </c>
      <c r="AU49" s="127" t="s">
        <v>17</v>
      </c>
      <c r="AV49" s="133">
        <f t="shared" si="21"/>
        <v>0</v>
      </c>
      <c r="AW49" s="133">
        <f t="shared" si="22"/>
        <v>0</v>
      </c>
      <c r="AX49" s="133">
        <f t="shared" si="23"/>
        <v>0</v>
      </c>
    </row>
    <row r="50" spans="1:50" ht="16.149999999999999" customHeight="1" x14ac:dyDescent="0.25">
      <c r="A50" s="106"/>
      <c r="B50" s="3"/>
      <c r="C50" s="106"/>
      <c r="D50" s="106"/>
      <c r="E50" s="106"/>
      <c r="G50" s="9">
        <v>40</v>
      </c>
      <c r="H50" s="11"/>
      <c r="I50" s="14"/>
      <c r="J50" s="7" t="s">
        <v>28</v>
      </c>
      <c r="K50" s="15"/>
      <c r="L50" s="14"/>
      <c r="M50" s="8" t="s">
        <v>59</v>
      </c>
      <c r="N50" s="18"/>
      <c r="O50" s="31" t="str">
        <f t="shared" si="24"/>
        <v xml:space="preserve"> </v>
      </c>
      <c r="P50" s="27" t="str">
        <f t="shared" si="25"/>
        <v xml:space="preserve"> </v>
      </c>
      <c r="Q50" s="22" t="str">
        <f t="shared" si="26"/>
        <v xml:space="preserve"> </v>
      </c>
      <c r="R50" s="23" t="str">
        <f t="shared" si="30"/>
        <v/>
      </c>
      <c r="S50" s="23" t="e">
        <f t="shared" si="27"/>
        <v>#VALUE!</v>
      </c>
      <c r="T50" s="23" t="s">
        <v>57</v>
      </c>
      <c r="U50" s="23">
        <v>34</v>
      </c>
      <c r="V50" s="23">
        <v>20</v>
      </c>
      <c r="X50" s="110" t="b">
        <f t="shared" si="6"/>
        <v>1</v>
      </c>
      <c r="Y50" s="127">
        <f t="shared" si="0"/>
        <v>0</v>
      </c>
      <c r="Z50" s="127" t="b">
        <f t="shared" si="1"/>
        <v>1</v>
      </c>
      <c r="AA50" s="127" t="b">
        <f t="shared" si="2"/>
        <v>1</v>
      </c>
      <c r="AB50" s="131">
        <f t="shared" si="3"/>
        <v>-3.8166634634979276E-13</v>
      </c>
      <c r="AC50" s="131">
        <f t="shared" si="7"/>
        <v>0</v>
      </c>
      <c r="AD50" s="127">
        <f t="shared" si="8"/>
        <v>0</v>
      </c>
      <c r="AE50" s="127">
        <f t="shared" si="9"/>
        <v>0</v>
      </c>
      <c r="AF50" s="127">
        <f t="shared" si="4"/>
        <v>0</v>
      </c>
      <c r="AG50" s="127" t="b">
        <f t="shared" si="28"/>
        <v>1</v>
      </c>
      <c r="AH50" s="127" t="b">
        <f t="shared" si="31"/>
        <v>1</v>
      </c>
      <c r="AI50" s="127" t="b">
        <f t="shared" si="5"/>
        <v>1</v>
      </c>
      <c r="AJ50" s="127" t="b">
        <f t="shared" si="11"/>
        <v>1</v>
      </c>
      <c r="AK50" s="127">
        <f t="shared" si="12"/>
        <v>0</v>
      </c>
      <c r="AL50" s="127">
        <f t="shared" si="13"/>
        <v>0</v>
      </c>
      <c r="AM50" s="132" t="str">
        <f t="shared" si="14"/>
        <v xml:space="preserve"> </v>
      </c>
      <c r="AN50" s="127">
        <f t="shared" si="15"/>
        <v>0</v>
      </c>
      <c r="AO50" s="132" t="str">
        <f t="shared" si="16"/>
        <v>W</v>
      </c>
      <c r="AP50" s="128">
        <f t="shared" si="17"/>
        <v>270</v>
      </c>
      <c r="AQ50" s="127">
        <f t="shared" si="29"/>
        <v>0</v>
      </c>
      <c r="AR50" s="129">
        <f t="shared" si="18"/>
        <v>0</v>
      </c>
      <c r="AS50" s="127" t="str">
        <f t="shared" si="19"/>
        <v>W</v>
      </c>
      <c r="AT50" s="127">
        <f t="shared" si="20"/>
        <v>0</v>
      </c>
      <c r="AU50" s="127" t="s">
        <v>17</v>
      </c>
      <c r="AV50" s="133">
        <f t="shared" si="21"/>
        <v>0</v>
      </c>
      <c r="AW50" s="133">
        <f t="shared" si="22"/>
        <v>0</v>
      </c>
      <c r="AX50" s="133">
        <f t="shared" si="23"/>
        <v>0</v>
      </c>
    </row>
    <row r="51" spans="1:50" ht="16.149999999999999" customHeight="1" x14ac:dyDescent="0.25">
      <c r="A51" s="106"/>
      <c r="B51" s="3"/>
      <c r="C51" s="106"/>
      <c r="D51" s="106"/>
      <c r="E51" s="106"/>
      <c r="G51" s="6">
        <v>41</v>
      </c>
      <c r="H51" s="11"/>
      <c r="I51" s="14"/>
      <c r="J51" s="7" t="s">
        <v>28</v>
      </c>
      <c r="K51" s="15"/>
      <c r="L51" s="14"/>
      <c r="M51" s="8" t="s">
        <v>59</v>
      </c>
      <c r="N51" s="18"/>
      <c r="O51" s="31" t="str">
        <f t="shared" si="24"/>
        <v xml:space="preserve"> </v>
      </c>
      <c r="P51" s="27" t="str">
        <f t="shared" si="25"/>
        <v xml:space="preserve"> </v>
      </c>
      <c r="Q51" s="22" t="str">
        <f t="shared" si="26"/>
        <v xml:space="preserve"> </v>
      </c>
      <c r="R51" s="23" t="str">
        <f t="shared" si="30"/>
        <v/>
      </c>
      <c r="S51" s="23" t="e">
        <f t="shared" si="27"/>
        <v>#VALUE!</v>
      </c>
      <c r="T51" s="23" t="s">
        <v>57</v>
      </c>
      <c r="U51" s="23">
        <v>59</v>
      </c>
      <c r="V51" s="23">
        <v>20</v>
      </c>
      <c r="X51" s="110" t="b">
        <f t="shared" si="6"/>
        <v>1</v>
      </c>
      <c r="Y51" s="127">
        <f t="shared" si="0"/>
        <v>0</v>
      </c>
      <c r="Z51" s="127" t="b">
        <f t="shared" si="1"/>
        <v>1</v>
      </c>
      <c r="AA51" s="127" t="b">
        <f t="shared" si="2"/>
        <v>1</v>
      </c>
      <c r="AB51" s="131">
        <f t="shared" si="3"/>
        <v>-3.8166634634979276E-13</v>
      </c>
      <c r="AC51" s="131">
        <f t="shared" si="7"/>
        <v>0</v>
      </c>
      <c r="AD51" s="127">
        <f t="shared" si="8"/>
        <v>0</v>
      </c>
      <c r="AE51" s="127">
        <f t="shared" si="9"/>
        <v>0</v>
      </c>
      <c r="AF51" s="127">
        <f t="shared" si="4"/>
        <v>0</v>
      </c>
      <c r="AG51" s="127" t="b">
        <f t="shared" si="28"/>
        <v>1</v>
      </c>
      <c r="AH51" s="127" t="b">
        <f t="shared" si="31"/>
        <v>1</v>
      </c>
      <c r="AI51" s="127" t="b">
        <f t="shared" si="5"/>
        <v>1</v>
      </c>
      <c r="AJ51" s="127" t="b">
        <f t="shared" si="11"/>
        <v>1</v>
      </c>
      <c r="AK51" s="127">
        <f t="shared" si="12"/>
        <v>0</v>
      </c>
      <c r="AL51" s="127">
        <f t="shared" si="13"/>
        <v>0</v>
      </c>
      <c r="AM51" s="132" t="str">
        <f t="shared" si="14"/>
        <v xml:space="preserve"> </v>
      </c>
      <c r="AN51" s="127">
        <f t="shared" si="15"/>
        <v>0</v>
      </c>
      <c r="AO51" s="132" t="str">
        <f t="shared" si="16"/>
        <v>W</v>
      </c>
      <c r="AP51" s="128">
        <f t="shared" si="17"/>
        <v>270</v>
      </c>
      <c r="AQ51" s="127">
        <f t="shared" si="29"/>
        <v>0</v>
      </c>
      <c r="AR51" s="129">
        <f t="shared" si="18"/>
        <v>0</v>
      </c>
      <c r="AS51" s="127" t="str">
        <f t="shared" si="19"/>
        <v>W</v>
      </c>
      <c r="AT51" s="127">
        <f t="shared" si="20"/>
        <v>0</v>
      </c>
      <c r="AU51" s="127" t="s">
        <v>17</v>
      </c>
      <c r="AV51" s="133">
        <f t="shared" si="21"/>
        <v>0</v>
      </c>
      <c r="AW51" s="133">
        <f t="shared" si="22"/>
        <v>0</v>
      </c>
      <c r="AX51" s="133">
        <f t="shared" si="23"/>
        <v>0</v>
      </c>
    </row>
    <row r="52" spans="1:50" ht="16.149999999999999" customHeight="1" x14ac:dyDescent="0.25">
      <c r="A52" s="106"/>
      <c r="B52" s="3"/>
      <c r="C52" s="106"/>
      <c r="D52" s="106"/>
      <c r="E52" s="106"/>
      <c r="G52" s="9">
        <v>42</v>
      </c>
      <c r="H52" s="11"/>
      <c r="I52" s="14"/>
      <c r="J52" s="7" t="s">
        <v>28</v>
      </c>
      <c r="K52" s="15"/>
      <c r="L52" s="14"/>
      <c r="M52" s="8" t="s">
        <v>59</v>
      </c>
      <c r="N52" s="18"/>
      <c r="O52" s="31" t="str">
        <f t="shared" si="24"/>
        <v xml:space="preserve"> </v>
      </c>
      <c r="P52" s="27" t="str">
        <f t="shared" si="25"/>
        <v xml:space="preserve"> </v>
      </c>
      <c r="Q52" s="22" t="str">
        <f t="shared" si="26"/>
        <v xml:space="preserve"> </v>
      </c>
      <c r="R52" s="23" t="str">
        <f t="shared" si="30"/>
        <v/>
      </c>
      <c r="S52" s="23" t="e">
        <f t="shared" si="27"/>
        <v>#VALUE!</v>
      </c>
      <c r="T52" s="23" t="s">
        <v>57</v>
      </c>
      <c r="U52" s="23">
        <v>36</v>
      </c>
      <c r="V52" s="23">
        <v>20</v>
      </c>
      <c r="X52" s="110" t="b">
        <f t="shared" si="6"/>
        <v>1</v>
      </c>
      <c r="Y52" s="127">
        <f t="shared" si="0"/>
        <v>0</v>
      </c>
      <c r="Z52" s="127" t="b">
        <f t="shared" si="1"/>
        <v>1</v>
      </c>
      <c r="AA52" s="127" t="b">
        <f t="shared" si="2"/>
        <v>1</v>
      </c>
      <c r="AB52" s="131">
        <f t="shared" si="3"/>
        <v>-3.8166634634979276E-13</v>
      </c>
      <c r="AC52" s="131">
        <f t="shared" si="7"/>
        <v>0</v>
      </c>
      <c r="AD52" s="127">
        <f t="shared" si="8"/>
        <v>0</v>
      </c>
      <c r="AE52" s="127">
        <f t="shared" si="9"/>
        <v>0</v>
      </c>
      <c r="AF52" s="127">
        <f t="shared" si="4"/>
        <v>0</v>
      </c>
      <c r="AG52" s="127" t="b">
        <f t="shared" si="28"/>
        <v>1</v>
      </c>
      <c r="AH52" s="127" t="b">
        <f t="shared" si="31"/>
        <v>1</v>
      </c>
      <c r="AI52" s="127" t="b">
        <f t="shared" si="5"/>
        <v>1</v>
      </c>
      <c r="AJ52" s="127" t="b">
        <f t="shared" si="11"/>
        <v>1</v>
      </c>
      <c r="AK52" s="127">
        <f t="shared" si="12"/>
        <v>0</v>
      </c>
      <c r="AL52" s="127">
        <f t="shared" si="13"/>
        <v>0</v>
      </c>
      <c r="AM52" s="132" t="str">
        <f t="shared" si="14"/>
        <v xml:space="preserve"> </v>
      </c>
      <c r="AN52" s="127">
        <f t="shared" si="15"/>
        <v>0</v>
      </c>
      <c r="AO52" s="132" t="str">
        <f t="shared" si="16"/>
        <v>W</v>
      </c>
      <c r="AP52" s="128">
        <f t="shared" si="17"/>
        <v>270</v>
      </c>
      <c r="AQ52" s="127">
        <f t="shared" si="29"/>
        <v>0</v>
      </c>
      <c r="AR52" s="129">
        <f t="shared" si="18"/>
        <v>0</v>
      </c>
      <c r="AS52" s="127" t="str">
        <f t="shared" si="19"/>
        <v>W</v>
      </c>
      <c r="AT52" s="127">
        <f t="shared" si="20"/>
        <v>0</v>
      </c>
      <c r="AU52" s="127" t="s">
        <v>17</v>
      </c>
      <c r="AV52" s="133">
        <f t="shared" si="21"/>
        <v>0</v>
      </c>
      <c r="AW52" s="133">
        <f t="shared" si="22"/>
        <v>0</v>
      </c>
      <c r="AX52" s="133">
        <f t="shared" si="23"/>
        <v>0</v>
      </c>
    </row>
    <row r="53" spans="1:50" ht="16.149999999999999" customHeight="1" x14ac:dyDescent="0.25">
      <c r="A53" s="106"/>
      <c r="B53" s="3"/>
      <c r="C53" s="106"/>
      <c r="D53" s="106"/>
      <c r="E53" s="106"/>
      <c r="G53" s="6">
        <v>43</v>
      </c>
      <c r="H53" s="11"/>
      <c r="I53" s="14"/>
      <c r="J53" s="7" t="s">
        <v>28</v>
      </c>
      <c r="K53" s="15"/>
      <c r="L53" s="14"/>
      <c r="M53" s="8" t="s">
        <v>59</v>
      </c>
      <c r="N53" s="18"/>
      <c r="O53" s="31" t="str">
        <f t="shared" si="24"/>
        <v xml:space="preserve"> </v>
      </c>
      <c r="P53" s="27" t="str">
        <f t="shared" si="25"/>
        <v xml:space="preserve"> </v>
      </c>
      <c r="Q53" s="22" t="str">
        <f t="shared" si="26"/>
        <v xml:space="preserve"> </v>
      </c>
      <c r="R53" s="23" t="str">
        <f t="shared" si="30"/>
        <v/>
      </c>
      <c r="S53" s="23" t="e">
        <f t="shared" si="27"/>
        <v>#VALUE!</v>
      </c>
      <c r="T53" s="23" t="s">
        <v>57</v>
      </c>
      <c r="U53" s="23">
        <v>41</v>
      </c>
      <c r="V53" s="23">
        <v>6</v>
      </c>
      <c r="X53" s="110" t="b">
        <f t="shared" si="6"/>
        <v>1</v>
      </c>
      <c r="Y53" s="127">
        <f t="shared" si="0"/>
        <v>0</v>
      </c>
      <c r="Z53" s="127" t="b">
        <f t="shared" si="1"/>
        <v>1</v>
      </c>
      <c r="AA53" s="127" t="b">
        <f t="shared" si="2"/>
        <v>1</v>
      </c>
      <c r="AB53" s="131">
        <f t="shared" si="3"/>
        <v>-3.8166634634979276E-13</v>
      </c>
      <c r="AC53" s="131">
        <f t="shared" si="7"/>
        <v>0</v>
      </c>
      <c r="AD53" s="127">
        <f t="shared" si="8"/>
        <v>0</v>
      </c>
      <c r="AE53" s="127">
        <f t="shared" si="9"/>
        <v>0</v>
      </c>
      <c r="AF53" s="127">
        <f t="shared" si="4"/>
        <v>0</v>
      </c>
      <c r="AG53" s="127" t="b">
        <f t="shared" si="28"/>
        <v>1</v>
      </c>
      <c r="AH53" s="127" t="b">
        <f t="shared" si="31"/>
        <v>1</v>
      </c>
      <c r="AI53" s="127" t="b">
        <f t="shared" si="5"/>
        <v>1</v>
      </c>
      <c r="AJ53" s="127" t="b">
        <f t="shared" si="11"/>
        <v>1</v>
      </c>
      <c r="AK53" s="127">
        <f t="shared" si="12"/>
        <v>0</v>
      </c>
      <c r="AL53" s="127">
        <f t="shared" si="13"/>
        <v>0</v>
      </c>
      <c r="AM53" s="132" t="str">
        <f t="shared" si="14"/>
        <v xml:space="preserve"> </v>
      </c>
      <c r="AN53" s="127">
        <f t="shared" si="15"/>
        <v>0</v>
      </c>
      <c r="AO53" s="132" t="str">
        <f t="shared" si="16"/>
        <v>W</v>
      </c>
      <c r="AP53" s="128">
        <f t="shared" si="17"/>
        <v>270</v>
      </c>
      <c r="AQ53" s="127">
        <f t="shared" si="29"/>
        <v>0</v>
      </c>
      <c r="AR53" s="129">
        <f t="shared" si="18"/>
        <v>0</v>
      </c>
      <c r="AS53" s="127" t="str">
        <f t="shared" si="19"/>
        <v>W</v>
      </c>
      <c r="AT53" s="127">
        <f t="shared" si="20"/>
        <v>0</v>
      </c>
      <c r="AU53" s="127" t="s">
        <v>17</v>
      </c>
      <c r="AV53" s="133">
        <f t="shared" si="21"/>
        <v>0</v>
      </c>
      <c r="AW53" s="133">
        <f t="shared" si="22"/>
        <v>0</v>
      </c>
      <c r="AX53" s="133">
        <f t="shared" si="23"/>
        <v>0</v>
      </c>
    </row>
    <row r="54" spans="1:50" ht="16.149999999999999" customHeight="1" x14ac:dyDescent="0.25">
      <c r="A54" s="106"/>
      <c r="B54" s="3"/>
      <c r="C54" s="106"/>
      <c r="D54" s="106"/>
      <c r="E54" s="106"/>
      <c r="G54" s="9">
        <v>44</v>
      </c>
      <c r="H54" s="11"/>
      <c r="I54" s="14"/>
      <c r="J54" s="7" t="s">
        <v>28</v>
      </c>
      <c r="K54" s="15"/>
      <c r="L54" s="14"/>
      <c r="M54" s="8" t="s">
        <v>59</v>
      </c>
      <c r="N54" s="18"/>
      <c r="O54" s="31" t="str">
        <f t="shared" si="24"/>
        <v xml:space="preserve"> </v>
      </c>
      <c r="P54" s="27" t="str">
        <f t="shared" si="25"/>
        <v xml:space="preserve"> </v>
      </c>
      <c r="Q54" s="22" t="str">
        <f t="shared" si="26"/>
        <v xml:space="preserve"> </v>
      </c>
      <c r="R54" s="23" t="str">
        <f t="shared" si="30"/>
        <v/>
      </c>
      <c r="S54" s="23" t="e">
        <f t="shared" si="27"/>
        <v>#VALUE!</v>
      </c>
      <c r="T54" s="23" t="s">
        <v>57</v>
      </c>
      <c r="U54" s="23">
        <v>42</v>
      </c>
      <c r="V54" s="23">
        <v>6</v>
      </c>
      <c r="X54" s="110" t="b">
        <f t="shared" si="6"/>
        <v>1</v>
      </c>
      <c r="Y54" s="127">
        <f t="shared" si="0"/>
        <v>0</v>
      </c>
      <c r="Z54" s="127" t="b">
        <f t="shared" si="1"/>
        <v>1</v>
      </c>
      <c r="AA54" s="127" t="b">
        <f t="shared" si="2"/>
        <v>1</v>
      </c>
      <c r="AB54" s="131">
        <f t="shared" si="3"/>
        <v>-3.8166634634979276E-13</v>
      </c>
      <c r="AC54" s="131">
        <f t="shared" si="7"/>
        <v>0</v>
      </c>
      <c r="AD54" s="127">
        <f t="shared" si="8"/>
        <v>0</v>
      </c>
      <c r="AE54" s="127">
        <f t="shared" si="9"/>
        <v>0</v>
      </c>
      <c r="AF54" s="127">
        <f t="shared" si="4"/>
        <v>0</v>
      </c>
      <c r="AG54" s="127" t="b">
        <f t="shared" si="28"/>
        <v>1</v>
      </c>
      <c r="AH54" s="127" t="b">
        <f t="shared" si="31"/>
        <v>1</v>
      </c>
      <c r="AI54" s="127" t="b">
        <f t="shared" si="5"/>
        <v>1</v>
      </c>
      <c r="AJ54" s="127" t="b">
        <f t="shared" si="11"/>
        <v>1</v>
      </c>
      <c r="AK54" s="127">
        <f t="shared" si="12"/>
        <v>0</v>
      </c>
      <c r="AL54" s="127">
        <f t="shared" si="13"/>
        <v>0</v>
      </c>
      <c r="AM54" s="132" t="str">
        <f t="shared" si="14"/>
        <v xml:space="preserve"> </v>
      </c>
      <c r="AN54" s="127">
        <f t="shared" si="15"/>
        <v>0</v>
      </c>
      <c r="AO54" s="132" t="str">
        <f t="shared" si="16"/>
        <v>W</v>
      </c>
      <c r="AP54" s="128">
        <f t="shared" si="17"/>
        <v>270</v>
      </c>
      <c r="AQ54" s="127">
        <f t="shared" si="29"/>
        <v>0</v>
      </c>
      <c r="AR54" s="129">
        <f t="shared" si="18"/>
        <v>0</v>
      </c>
      <c r="AS54" s="127" t="str">
        <f t="shared" si="19"/>
        <v>W</v>
      </c>
      <c r="AT54" s="127">
        <f t="shared" si="20"/>
        <v>0</v>
      </c>
      <c r="AU54" s="127" t="s">
        <v>17</v>
      </c>
      <c r="AV54" s="133">
        <f t="shared" si="21"/>
        <v>0</v>
      </c>
      <c r="AW54" s="133">
        <f t="shared" si="22"/>
        <v>0</v>
      </c>
      <c r="AX54" s="133">
        <f t="shared" si="23"/>
        <v>0</v>
      </c>
    </row>
    <row r="55" spans="1:50" ht="16.149999999999999" customHeight="1" x14ac:dyDescent="0.25">
      <c r="A55" s="106"/>
      <c r="B55" s="3"/>
      <c r="C55" s="106"/>
      <c r="D55" s="106"/>
      <c r="E55" s="106"/>
      <c r="G55" s="6">
        <v>45</v>
      </c>
      <c r="H55" s="11"/>
      <c r="I55" s="14"/>
      <c r="J55" s="7" t="s">
        <v>28</v>
      </c>
      <c r="K55" s="15"/>
      <c r="L55" s="14"/>
      <c r="M55" s="8" t="s">
        <v>59</v>
      </c>
      <c r="N55" s="18"/>
      <c r="O55" s="31" t="str">
        <f t="shared" si="24"/>
        <v xml:space="preserve"> </v>
      </c>
      <c r="P55" s="27" t="str">
        <f t="shared" si="25"/>
        <v xml:space="preserve"> </v>
      </c>
      <c r="Q55" s="22" t="str">
        <f t="shared" si="26"/>
        <v xml:space="preserve"> </v>
      </c>
      <c r="R55" s="23" t="str">
        <f t="shared" si="30"/>
        <v/>
      </c>
      <c r="S55" s="23" t="e">
        <f t="shared" si="27"/>
        <v>#VALUE!</v>
      </c>
      <c r="T55" s="23" t="s">
        <v>57</v>
      </c>
      <c r="U55" s="23">
        <v>42</v>
      </c>
      <c r="V55" s="23">
        <v>6</v>
      </c>
      <c r="X55" s="110" t="b">
        <f t="shared" si="6"/>
        <v>1</v>
      </c>
      <c r="Y55" s="127">
        <f t="shared" si="0"/>
        <v>0</v>
      </c>
      <c r="Z55" s="127" t="b">
        <f t="shared" si="1"/>
        <v>1</v>
      </c>
      <c r="AA55" s="127" t="b">
        <f t="shared" si="2"/>
        <v>1</v>
      </c>
      <c r="AB55" s="131">
        <f t="shared" si="3"/>
        <v>-3.8166634634979276E-13</v>
      </c>
      <c r="AC55" s="131">
        <f t="shared" si="7"/>
        <v>0</v>
      </c>
      <c r="AD55" s="127">
        <f t="shared" si="8"/>
        <v>0</v>
      </c>
      <c r="AE55" s="127">
        <f t="shared" si="9"/>
        <v>0</v>
      </c>
      <c r="AF55" s="127">
        <f t="shared" si="4"/>
        <v>0</v>
      </c>
      <c r="AG55" s="127" t="b">
        <f t="shared" si="28"/>
        <v>1</v>
      </c>
      <c r="AH55" s="127" t="b">
        <f t="shared" si="31"/>
        <v>1</v>
      </c>
      <c r="AI55" s="127" t="b">
        <f t="shared" si="5"/>
        <v>1</v>
      </c>
      <c r="AJ55" s="127" t="b">
        <f t="shared" si="11"/>
        <v>1</v>
      </c>
      <c r="AK55" s="127">
        <f t="shared" si="12"/>
        <v>0</v>
      </c>
      <c r="AL55" s="127">
        <f t="shared" si="13"/>
        <v>0</v>
      </c>
      <c r="AM55" s="132" t="str">
        <f t="shared" si="14"/>
        <v xml:space="preserve"> </v>
      </c>
      <c r="AN55" s="127">
        <f t="shared" si="15"/>
        <v>0</v>
      </c>
      <c r="AO55" s="132" t="str">
        <f t="shared" si="16"/>
        <v>W</v>
      </c>
      <c r="AP55" s="128">
        <f t="shared" si="17"/>
        <v>270</v>
      </c>
      <c r="AQ55" s="127">
        <f t="shared" si="29"/>
        <v>0</v>
      </c>
      <c r="AR55" s="129">
        <f t="shared" si="18"/>
        <v>0</v>
      </c>
      <c r="AS55" s="127" t="str">
        <f t="shared" si="19"/>
        <v>W</v>
      </c>
      <c r="AT55" s="127">
        <f t="shared" si="20"/>
        <v>0</v>
      </c>
      <c r="AU55" s="127" t="s">
        <v>17</v>
      </c>
      <c r="AV55" s="133">
        <f t="shared" si="21"/>
        <v>0</v>
      </c>
      <c r="AW55" s="133">
        <f t="shared" si="22"/>
        <v>0</v>
      </c>
      <c r="AX55" s="133">
        <f t="shared" si="23"/>
        <v>0</v>
      </c>
    </row>
    <row r="56" spans="1:50" ht="16.149999999999999" customHeight="1" x14ac:dyDescent="0.25">
      <c r="A56" s="106"/>
      <c r="B56" s="3"/>
      <c r="C56" s="106"/>
      <c r="D56" s="106"/>
      <c r="E56" s="106"/>
      <c r="G56" s="9">
        <v>46</v>
      </c>
      <c r="H56" s="11"/>
      <c r="I56" s="14"/>
      <c r="J56" s="7" t="s">
        <v>28</v>
      </c>
      <c r="K56" s="15"/>
      <c r="L56" s="14"/>
      <c r="M56" s="8" t="s">
        <v>59</v>
      </c>
      <c r="N56" s="18"/>
      <c r="O56" s="31" t="str">
        <f t="shared" si="24"/>
        <v xml:space="preserve"> </v>
      </c>
      <c r="P56" s="27" t="str">
        <f t="shared" si="25"/>
        <v xml:space="preserve"> </v>
      </c>
      <c r="Q56" s="22" t="str">
        <f t="shared" si="26"/>
        <v xml:space="preserve"> </v>
      </c>
      <c r="R56" s="23" t="str">
        <f t="shared" si="30"/>
        <v/>
      </c>
      <c r="S56" s="23" t="e">
        <f t="shared" si="27"/>
        <v>#VALUE!</v>
      </c>
      <c r="T56" s="23" t="s">
        <v>57</v>
      </c>
      <c r="U56" s="23">
        <v>41</v>
      </c>
      <c r="V56" s="23">
        <v>6</v>
      </c>
      <c r="X56" s="110" t="b">
        <f t="shared" si="6"/>
        <v>1</v>
      </c>
      <c r="Y56" s="127">
        <f t="shared" si="0"/>
        <v>0</v>
      </c>
      <c r="Z56" s="127" t="b">
        <f t="shared" si="1"/>
        <v>1</v>
      </c>
      <c r="AA56" s="127" t="b">
        <f t="shared" si="2"/>
        <v>1</v>
      </c>
      <c r="AB56" s="131">
        <f t="shared" si="3"/>
        <v>-3.8166634634979276E-13</v>
      </c>
      <c r="AC56" s="131">
        <f t="shared" si="7"/>
        <v>0</v>
      </c>
      <c r="AD56" s="127">
        <f t="shared" si="8"/>
        <v>0</v>
      </c>
      <c r="AE56" s="127">
        <f t="shared" si="9"/>
        <v>0</v>
      </c>
      <c r="AF56" s="127">
        <f t="shared" si="4"/>
        <v>0</v>
      </c>
      <c r="AG56" s="127" t="b">
        <f t="shared" si="28"/>
        <v>1</v>
      </c>
      <c r="AH56" s="127" t="b">
        <f t="shared" si="31"/>
        <v>1</v>
      </c>
      <c r="AI56" s="127" t="b">
        <f t="shared" si="5"/>
        <v>1</v>
      </c>
      <c r="AJ56" s="127" t="b">
        <f t="shared" si="11"/>
        <v>1</v>
      </c>
      <c r="AK56" s="127">
        <f t="shared" si="12"/>
        <v>0</v>
      </c>
      <c r="AL56" s="127">
        <f t="shared" si="13"/>
        <v>0</v>
      </c>
      <c r="AM56" s="132" t="str">
        <f t="shared" si="14"/>
        <v xml:space="preserve"> </v>
      </c>
      <c r="AN56" s="127">
        <f t="shared" si="15"/>
        <v>0</v>
      </c>
      <c r="AO56" s="132" t="str">
        <f t="shared" si="16"/>
        <v>W</v>
      </c>
      <c r="AP56" s="128">
        <f t="shared" si="17"/>
        <v>270</v>
      </c>
      <c r="AQ56" s="127">
        <f t="shared" si="29"/>
        <v>0</v>
      </c>
      <c r="AR56" s="129">
        <f t="shared" si="18"/>
        <v>0</v>
      </c>
      <c r="AS56" s="127" t="str">
        <f t="shared" si="19"/>
        <v>W</v>
      </c>
      <c r="AT56" s="127">
        <f t="shared" si="20"/>
        <v>0</v>
      </c>
      <c r="AU56" s="127" t="s">
        <v>17</v>
      </c>
      <c r="AV56" s="133">
        <f t="shared" si="21"/>
        <v>0</v>
      </c>
      <c r="AW56" s="133">
        <f t="shared" si="22"/>
        <v>0</v>
      </c>
      <c r="AX56" s="133">
        <f t="shared" si="23"/>
        <v>0</v>
      </c>
    </row>
    <row r="57" spans="1:50" ht="16.149999999999999" customHeight="1" x14ac:dyDescent="0.25">
      <c r="A57" s="106"/>
      <c r="B57" s="3"/>
      <c r="C57" s="106"/>
      <c r="D57" s="106"/>
      <c r="E57" s="106"/>
      <c r="G57" s="6">
        <v>47</v>
      </c>
      <c r="H57" s="11"/>
      <c r="I57" s="14"/>
      <c r="J57" s="7" t="s">
        <v>28</v>
      </c>
      <c r="K57" s="15"/>
      <c r="L57" s="14"/>
      <c r="M57" s="8" t="s">
        <v>59</v>
      </c>
      <c r="N57" s="18"/>
      <c r="O57" s="31" t="str">
        <f t="shared" si="24"/>
        <v xml:space="preserve"> </v>
      </c>
      <c r="P57" s="27" t="str">
        <f t="shared" si="25"/>
        <v xml:space="preserve"> </v>
      </c>
      <c r="Q57" s="22" t="str">
        <f t="shared" si="26"/>
        <v xml:space="preserve"> </v>
      </c>
      <c r="R57" s="23" t="str">
        <f t="shared" si="30"/>
        <v/>
      </c>
      <c r="S57" s="23" t="e">
        <f t="shared" si="27"/>
        <v>#VALUE!</v>
      </c>
      <c r="T57" s="23" t="s">
        <v>57</v>
      </c>
      <c r="U57" s="23">
        <v>29</v>
      </c>
      <c r="V57" s="23">
        <v>6</v>
      </c>
      <c r="X57" s="110" t="b">
        <f t="shared" si="6"/>
        <v>1</v>
      </c>
      <c r="Y57" s="127">
        <f t="shared" si="0"/>
        <v>0</v>
      </c>
      <c r="Z57" s="127" t="b">
        <f t="shared" si="1"/>
        <v>1</v>
      </c>
      <c r="AA57" s="127" t="b">
        <f t="shared" si="2"/>
        <v>1</v>
      </c>
      <c r="AB57" s="131">
        <f t="shared" si="3"/>
        <v>-3.8166634634979276E-13</v>
      </c>
      <c r="AC57" s="131">
        <f t="shared" si="7"/>
        <v>0</v>
      </c>
      <c r="AD57" s="127">
        <f t="shared" si="8"/>
        <v>0</v>
      </c>
      <c r="AE57" s="127">
        <f t="shared" si="9"/>
        <v>0</v>
      </c>
      <c r="AF57" s="127">
        <f t="shared" si="4"/>
        <v>0</v>
      </c>
      <c r="AG57" s="127" t="b">
        <f t="shared" si="28"/>
        <v>1</v>
      </c>
      <c r="AH57" s="127" t="b">
        <f t="shared" si="31"/>
        <v>1</v>
      </c>
      <c r="AI57" s="127" t="b">
        <f t="shared" si="5"/>
        <v>1</v>
      </c>
      <c r="AJ57" s="127" t="b">
        <f t="shared" si="11"/>
        <v>1</v>
      </c>
      <c r="AK57" s="127">
        <f t="shared" si="12"/>
        <v>0</v>
      </c>
      <c r="AL57" s="127">
        <f t="shared" si="13"/>
        <v>0</v>
      </c>
      <c r="AM57" s="132" t="str">
        <f t="shared" si="14"/>
        <v xml:space="preserve"> </v>
      </c>
      <c r="AN57" s="127">
        <f t="shared" si="15"/>
        <v>0</v>
      </c>
      <c r="AO57" s="132" t="str">
        <f t="shared" si="16"/>
        <v>W</v>
      </c>
      <c r="AP57" s="128">
        <f t="shared" si="17"/>
        <v>270</v>
      </c>
      <c r="AQ57" s="127">
        <f t="shared" si="29"/>
        <v>0</v>
      </c>
      <c r="AR57" s="129">
        <f t="shared" si="18"/>
        <v>0</v>
      </c>
      <c r="AS57" s="127" t="str">
        <f t="shared" si="19"/>
        <v>W</v>
      </c>
      <c r="AT57" s="127">
        <f t="shared" si="20"/>
        <v>0</v>
      </c>
      <c r="AU57" s="127" t="s">
        <v>17</v>
      </c>
      <c r="AV57" s="133">
        <f t="shared" si="21"/>
        <v>0</v>
      </c>
      <c r="AW57" s="133">
        <f t="shared" si="22"/>
        <v>0</v>
      </c>
      <c r="AX57" s="133">
        <f t="shared" si="23"/>
        <v>0</v>
      </c>
    </row>
    <row r="58" spans="1:50" ht="16.149999999999999" customHeight="1" x14ac:dyDescent="0.25">
      <c r="A58" s="106"/>
      <c r="B58" s="3"/>
      <c r="C58" s="106"/>
      <c r="D58" s="106"/>
      <c r="E58" s="106"/>
      <c r="G58" s="9">
        <v>48</v>
      </c>
      <c r="H58" s="11"/>
      <c r="I58" s="14"/>
      <c r="J58" s="7" t="s">
        <v>28</v>
      </c>
      <c r="K58" s="15"/>
      <c r="L58" s="14"/>
      <c r="M58" s="8" t="s">
        <v>59</v>
      </c>
      <c r="N58" s="18"/>
      <c r="O58" s="31" t="str">
        <f t="shared" si="24"/>
        <v xml:space="preserve"> </v>
      </c>
      <c r="P58" s="27" t="str">
        <f t="shared" si="25"/>
        <v xml:space="preserve"> </v>
      </c>
      <c r="Q58" s="22" t="str">
        <f t="shared" si="26"/>
        <v xml:space="preserve"> </v>
      </c>
      <c r="R58" s="23" t="str">
        <f t="shared" si="30"/>
        <v/>
      </c>
      <c r="S58" s="23" t="e">
        <f t="shared" si="27"/>
        <v>#VALUE!</v>
      </c>
      <c r="T58" s="23" t="s">
        <v>57</v>
      </c>
      <c r="U58" s="23">
        <v>25.9</v>
      </c>
      <c r="V58" s="23">
        <v>6</v>
      </c>
      <c r="X58" s="110" t="b">
        <f t="shared" si="6"/>
        <v>1</v>
      </c>
      <c r="Y58" s="127">
        <f t="shared" si="0"/>
        <v>0</v>
      </c>
      <c r="Z58" s="127" t="b">
        <f t="shared" si="1"/>
        <v>1</v>
      </c>
      <c r="AA58" s="127" t="b">
        <f t="shared" si="2"/>
        <v>1</v>
      </c>
      <c r="AB58" s="131">
        <f t="shared" si="3"/>
        <v>-3.8166634634979276E-13</v>
      </c>
      <c r="AC58" s="131">
        <f t="shared" si="7"/>
        <v>0</v>
      </c>
      <c r="AD58" s="127">
        <f t="shared" si="8"/>
        <v>0</v>
      </c>
      <c r="AE58" s="127">
        <f t="shared" si="9"/>
        <v>0</v>
      </c>
      <c r="AF58" s="127">
        <f t="shared" si="4"/>
        <v>0</v>
      </c>
      <c r="AG58" s="127" t="b">
        <f t="shared" si="28"/>
        <v>1</v>
      </c>
      <c r="AH58" s="127" t="b">
        <f t="shared" si="31"/>
        <v>1</v>
      </c>
      <c r="AI58" s="127" t="b">
        <f t="shared" si="5"/>
        <v>1</v>
      </c>
      <c r="AJ58" s="127" t="b">
        <f t="shared" si="11"/>
        <v>1</v>
      </c>
      <c r="AK58" s="127">
        <f t="shared" si="12"/>
        <v>0</v>
      </c>
      <c r="AL58" s="127">
        <f t="shared" si="13"/>
        <v>0</v>
      </c>
      <c r="AM58" s="132" t="str">
        <f t="shared" si="14"/>
        <v xml:space="preserve"> </v>
      </c>
      <c r="AN58" s="127">
        <f t="shared" si="15"/>
        <v>0</v>
      </c>
      <c r="AO58" s="132" t="str">
        <f t="shared" si="16"/>
        <v>W</v>
      </c>
      <c r="AP58" s="128">
        <f t="shared" si="17"/>
        <v>270</v>
      </c>
      <c r="AQ58" s="127">
        <f t="shared" si="29"/>
        <v>0</v>
      </c>
      <c r="AR58" s="129">
        <f t="shared" si="18"/>
        <v>0</v>
      </c>
      <c r="AS58" s="127" t="str">
        <f t="shared" si="19"/>
        <v>W</v>
      </c>
      <c r="AT58" s="127">
        <f t="shared" si="20"/>
        <v>0</v>
      </c>
      <c r="AU58" s="127" t="s">
        <v>17</v>
      </c>
      <c r="AV58" s="133">
        <f t="shared" si="21"/>
        <v>0</v>
      </c>
      <c r="AW58" s="133">
        <f t="shared" si="22"/>
        <v>0</v>
      </c>
      <c r="AX58" s="133">
        <f t="shared" si="23"/>
        <v>0</v>
      </c>
    </row>
    <row r="59" spans="1:50" ht="16.149999999999999" customHeight="1" x14ac:dyDescent="0.25">
      <c r="A59" s="106"/>
      <c r="B59" s="3"/>
      <c r="C59" s="106"/>
      <c r="D59" s="106"/>
      <c r="E59" s="106"/>
      <c r="G59" s="6">
        <v>49</v>
      </c>
      <c r="H59" s="11"/>
      <c r="I59" s="14"/>
      <c r="J59" s="7" t="s">
        <v>28</v>
      </c>
      <c r="K59" s="15"/>
      <c r="L59" s="14"/>
      <c r="M59" s="8" t="s">
        <v>59</v>
      </c>
      <c r="N59" s="18"/>
      <c r="O59" s="31" t="str">
        <f t="shared" si="24"/>
        <v xml:space="preserve"> </v>
      </c>
      <c r="P59" s="27" t="str">
        <f t="shared" si="25"/>
        <v xml:space="preserve"> </v>
      </c>
      <c r="Q59" s="22" t="str">
        <f t="shared" si="26"/>
        <v xml:space="preserve"> </v>
      </c>
      <c r="R59" s="23" t="str">
        <f t="shared" si="30"/>
        <v/>
      </c>
      <c r="S59" s="23" t="e">
        <f t="shared" si="27"/>
        <v>#VALUE!</v>
      </c>
      <c r="T59" s="23" t="s">
        <v>57</v>
      </c>
      <c r="U59" s="23">
        <v>24</v>
      </c>
      <c r="V59" s="23">
        <v>6</v>
      </c>
      <c r="X59" s="110" t="b">
        <f t="shared" si="6"/>
        <v>1</v>
      </c>
      <c r="Y59" s="127">
        <f t="shared" si="0"/>
        <v>0</v>
      </c>
      <c r="Z59" s="127" t="b">
        <f t="shared" si="1"/>
        <v>1</v>
      </c>
      <c r="AA59" s="127" t="b">
        <f t="shared" si="2"/>
        <v>1</v>
      </c>
      <c r="AB59" s="131">
        <f t="shared" si="3"/>
        <v>-3.8166634634979276E-13</v>
      </c>
      <c r="AC59" s="131">
        <f t="shared" si="7"/>
        <v>0</v>
      </c>
      <c r="AD59" s="127">
        <f t="shared" si="8"/>
        <v>0</v>
      </c>
      <c r="AE59" s="127">
        <f t="shared" si="9"/>
        <v>0</v>
      </c>
      <c r="AF59" s="127">
        <f t="shared" si="4"/>
        <v>0</v>
      </c>
      <c r="AG59" s="127" t="b">
        <f t="shared" si="28"/>
        <v>1</v>
      </c>
      <c r="AH59" s="127" t="b">
        <f t="shared" si="31"/>
        <v>1</v>
      </c>
      <c r="AI59" s="127" t="b">
        <f t="shared" si="5"/>
        <v>1</v>
      </c>
      <c r="AJ59" s="127" t="b">
        <f t="shared" si="11"/>
        <v>1</v>
      </c>
      <c r="AK59" s="127">
        <f t="shared" si="12"/>
        <v>0</v>
      </c>
      <c r="AL59" s="127">
        <f t="shared" si="13"/>
        <v>0</v>
      </c>
      <c r="AM59" s="132" t="str">
        <f t="shared" si="14"/>
        <v xml:space="preserve"> </v>
      </c>
      <c r="AN59" s="127">
        <f t="shared" si="15"/>
        <v>0</v>
      </c>
      <c r="AO59" s="132" t="str">
        <f t="shared" si="16"/>
        <v>W</v>
      </c>
      <c r="AP59" s="128">
        <f t="shared" si="17"/>
        <v>270</v>
      </c>
      <c r="AQ59" s="127">
        <f t="shared" si="29"/>
        <v>0</v>
      </c>
      <c r="AR59" s="129">
        <f t="shared" si="18"/>
        <v>0</v>
      </c>
      <c r="AS59" s="127" t="str">
        <f t="shared" si="19"/>
        <v>W</v>
      </c>
      <c r="AT59" s="127">
        <f t="shared" si="20"/>
        <v>0</v>
      </c>
      <c r="AU59" s="127" t="s">
        <v>17</v>
      </c>
      <c r="AV59" s="133">
        <f t="shared" si="21"/>
        <v>0</v>
      </c>
      <c r="AW59" s="133">
        <f t="shared" si="22"/>
        <v>0</v>
      </c>
      <c r="AX59" s="133">
        <f t="shared" si="23"/>
        <v>0</v>
      </c>
    </row>
    <row r="60" spans="1:50" ht="16.149999999999999" customHeight="1" x14ac:dyDescent="0.25">
      <c r="A60" s="106"/>
      <c r="B60" s="3"/>
      <c r="C60" s="106"/>
      <c r="D60" s="106"/>
      <c r="E60" s="106"/>
      <c r="G60" s="9">
        <v>50</v>
      </c>
      <c r="H60" s="11"/>
      <c r="I60" s="14"/>
      <c r="J60" s="7" t="s">
        <v>28</v>
      </c>
      <c r="K60" s="15"/>
      <c r="L60" s="14"/>
      <c r="M60" s="8" t="s">
        <v>59</v>
      </c>
      <c r="N60" s="18"/>
      <c r="O60" s="31" t="str">
        <f t="shared" si="24"/>
        <v xml:space="preserve"> </v>
      </c>
      <c r="P60" s="27" t="str">
        <f t="shared" si="25"/>
        <v xml:space="preserve"> </v>
      </c>
      <c r="Q60" s="22" t="str">
        <f t="shared" si="26"/>
        <v xml:space="preserve"> </v>
      </c>
      <c r="R60" s="23" t="str">
        <f t="shared" si="30"/>
        <v/>
      </c>
      <c r="S60" s="23" t="e">
        <f t="shared" si="27"/>
        <v>#VALUE!</v>
      </c>
      <c r="T60" s="23" t="s">
        <v>57</v>
      </c>
      <c r="U60" s="23">
        <v>37</v>
      </c>
      <c r="V60" s="23">
        <v>6</v>
      </c>
      <c r="X60" s="110" t="b">
        <f t="shared" si="6"/>
        <v>1</v>
      </c>
      <c r="Y60" s="127">
        <f t="shared" si="0"/>
        <v>0</v>
      </c>
      <c r="Z60" s="127" t="b">
        <f t="shared" si="1"/>
        <v>1</v>
      </c>
      <c r="AA60" s="127" t="b">
        <f t="shared" si="2"/>
        <v>1</v>
      </c>
      <c r="AB60" s="131">
        <f t="shared" si="3"/>
        <v>-3.8166634634979276E-13</v>
      </c>
      <c r="AC60" s="131">
        <f t="shared" si="7"/>
        <v>0</v>
      </c>
      <c r="AD60" s="127">
        <f t="shared" si="8"/>
        <v>0</v>
      </c>
      <c r="AE60" s="127">
        <f t="shared" si="9"/>
        <v>0</v>
      </c>
      <c r="AF60" s="127">
        <f t="shared" si="4"/>
        <v>0</v>
      </c>
      <c r="AG60" s="127" t="b">
        <f t="shared" si="28"/>
        <v>1</v>
      </c>
      <c r="AH60" s="127" t="b">
        <f t="shared" si="31"/>
        <v>1</v>
      </c>
      <c r="AI60" s="127" t="b">
        <f t="shared" si="5"/>
        <v>1</v>
      </c>
      <c r="AJ60" s="127" t="b">
        <f t="shared" si="11"/>
        <v>1</v>
      </c>
      <c r="AK60" s="127">
        <f t="shared" si="12"/>
        <v>0</v>
      </c>
      <c r="AL60" s="127">
        <f t="shared" si="13"/>
        <v>0</v>
      </c>
      <c r="AM60" s="132" t="str">
        <f t="shared" si="14"/>
        <v xml:space="preserve"> </v>
      </c>
      <c r="AN60" s="127">
        <f t="shared" si="15"/>
        <v>0</v>
      </c>
      <c r="AO60" s="132" t="str">
        <f t="shared" si="16"/>
        <v>W</v>
      </c>
      <c r="AP60" s="128">
        <f t="shared" si="17"/>
        <v>270</v>
      </c>
      <c r="AQ60" s="127">
        <f t="shared" si="29"/>
        <v>0</v>
      </c>
      <c r="AR60" s="129">
        <f t="shared" si="18"/>
        <v>0</v>
      </c>
      <c r="AS60" s="127" t="str">
        <f t="shared" si="19"/>
        <v>W</v>
      </c>
      <c r="AT60" s="127">
        <f t="shared" si="20"/>
        <v>0</v>
      </c>
      <c r="AU60" s="127" t="s">
        <v>17</v>
      </c>
      <c r="AV60" s="133">
        <f t="shared" si="21"/>
        <v>0</v>
      </c>
      <c r="AW60" s="133">
        <f t="shared" si="22"/>
        <v>0</v>
      </c>
      <c r="AX60" s="133">
        <f t="shared" si="23"/>
        <v>0</v>
      </c>
    </row>
    <row r="61" spans="1:50" ht="16.149999999999999" customHeight="1" x14ac:dyDescent="0.25">
      <c r="A61" s="106"/>
      <c r="B61" s="3"/>
      <c r="C61" s="106"/>
      <c r="D61" s="106"/>
      <c r="E61" s="106"/>
      <c r="G61" s="6">
        <v>51</v>
      </c>
      <c r="H61" s="11"/>
      <c r="I61" s="14"/>
      <c r="J61" s="7" t="s">
        <v>28</v>
      </c>
      <c r="K61" s="15"/>
      <c r="L61" s="14"/>
      <c r="M61" s="8" t="s">
        <v>59</v>
      </c>
      <c r="N61" s="18"/>
      <c r="O61" s="31" t="str">
        <f t="shared" si="24"/>
        <v xml:space="preserve"> </v>
      </c>
      <c r="P61" s="27" t="str">
        <f t="shared" si="25"/>
        <v xml:space="preserve"> </v>
      </c>
      <c r="Q61" s="22" t="str">
        <f>IF(P61=" "," ",CONCATENATE(ROUND(IF(J60=J61,60*DEGREES(ACOS(COS(AX61)*COS(AV61)*COS(AW61)+SIN(AV61)*SIN(AW61))),60*DEGREES(ACOS(COS(AX61)*COS(AV61)*COS(AW61)-SIN(AV61)*SIN(AW61)))),2),AU61))</f>
        <v xml:space="preserve"> </v>
      </c>
      <c r="R61" s="23" t="str">
        <f>IF(ISERROR(IF(R60-P61&lt;0,"",R60-P61)),"",(IF(R60-P61&lt;0,"",R60-P61)))</f>
        <v/>
      </c>
      <c r="S61" s="23" t="e">
        <f t="shared" si="27"/>
        <v>#VALUE!</v>
      </c>
      <c r="T61" s="23" t="s">
        <v>57</v>
      </c>
      <c r="U61" s="23">
        <v>37</v>
      </c>
      <c r="V61" s="23">
        <v>6</v>
      </c>
      <c r="X61" s="110" t="b">
        <f>OR(H60="",I60="",J60="",K60="",L60="",M60="",H60=" ",I60=" ",J60=" ",K60=" ",L60=" ",M60=" ",H61="",I61="",J61="",K61="",L61="",M61="",H61=" ",I61=" ",J61=" ",K61=" ",L61=" ",M61=" ")</f>
        <v>1</v>
      </c>
      <c r="Y61" s="127">
        <f t="shared" si="0"/>
        <v>0</v>
      </c>
      <c r="Z61" s="127" t="b">
        <f t="shared" si="1"/>
        <v>1</v>
      </c>
      <c r="AA61" s="127" t="b">
        <f t="shared" si="2"/>
        <v>1</v>
      </c>
      <c r="AB61" s="131">
        <f t="shared" si="3"/>
        <v>-3.8166634634979276E-13</v>
      </c>
      <c r="AC61" s="131">
        <f>IF(J60=J61,IF(AB61&gt;AB60,AB61-AB60,AB60-AB61),AB60+AB61)</f>
        <v>0</v>
      </c>
      <c r="AD61" s="127">
        <f>IF(J60=J61,IF(Y61&gt;Y60,Y61-Y60,Y60-Y61),Y60+Y61)</f>
        <v>0</v>
      </c>
      <c r="AE61" s="127">
        <f>IF(J60=J61,(Y60+Y61)/2,IF(Y60&gt;Y61,(Y60-Y61)/2,(Y61-Y60)/2))</f>
        <v>0</v>
      </c>
      <c r="AF61" s="127">
        <f t="shared" si="4"/>
        <v>0</v>
      </c>
      <c r="AG61" s="127" t="b">
        <f t="shared" si="28"/>
        <v>1</v>
      </c>
      <c r="AH61" s="127" t="b">
        <f>AND(Z60,Z61,AG60,AG61)</f>
        <v>1</v>
      </c>
      <c r="AI61" s="127" t="b">
        <f t="shared" si="5"/>
        <v>1</v>
      </c>
      <c r="AJ61" s="127" t="b">
        <f>AND(AA60=TRUE,AA61=TRUE,AI60=TRUE,AI61=TRUE)</f>
        <v>1</v>
      </c>
      <c r="AK61" s="127">
        <f>IF(M60=M61,IF(AF61&gt;AF60,AF61-AF60,AF60-AF61),AF60+AF61)</f>
        <v>0</v>
      </c>
      <c r="AL61" s="127">
        <f t="shared" si="13"/>
        <v>0</v>
      </c>
      <c r="AM61" s="132" t="str">
        <f>IF(AC61=0," ",IF(AJ61=TRUE,IF(J60=J61,IF(Y61&gt;Y60,IF(J61="N","N","S"),IF(J61="N","S","N")),J61),"NA"))</f>
        <v xml:space="preserve"> </v>
      </c>
      <c r="AN61" s="127">
        <f t="shared" si="15"/>
        <v>0</v>
      </c>
      <c r="AO61" s="132" t="str">
        <f>IF(AJ61=TRUE,IF(M60=M61,IF(AF61&gt;AF60,IF(M61="E","E","W"),IF(M61="E","W","E")),M61),"NA")</f>
        <v>W</v>
      </c>
      <c r="AP61" s="128">
        <f t="shared" si="17"/>
        <v>270</v>
      </c>
      <c r="AQ61" s="127">
        <f t="shared" si="29"/>
        <v>0</v>
      </c>
      <c r="AR61" s="129">
        <f t="shared" si="18"/>
        <v>0</v>
      </c>
      <c r="AS61" s="127" t="str">
        <f>IF(AK61&gt;180,IF(M60="E","E","W"),AO61)</f>
        <v>W</v>
      </c>
      <c r="AT61" s="127">
        <f>IF(M60=M61,IF(AF61&gt;AF60,AF61-AF60,AF60-AF61),IF((AF60+AF61)&gt;180,360-(AF60+AF61),AF60+AF61))</f>
        <v>0</v>
      </c>
      <c r="AU61" s="127" t="s">
        <v>17</v>
      </c>
      <c r="AV61" s="133">
        <f>RADIANS(Y60)</f>
        <v>0</v>
      </c>
      <c r="AW61" s="133">
        <f t="shared" si="22"/>
        <v>0</v>
      </c>
      <c r="AX61" s="133">
        <f t="shared" si="23"/>
        <v>0</v>
      </c>
    </row>
    <row r="62" spans="1:50" ht="16.149999999999999" customHeight="1" x14ac:dyDescent="0.25">
      <c r="A62" s="106"/>
      <c r="B62" s="3"/>
      <c r="C62" s="106"/>
      <c r="D62" s="106"/>
      <c r="E62" s="106"/>
      <c r="G62" s="9">
        <v>52</v>
      </c>
      <c r="H62" s="11"/>
      <c r="I62" s="14"/>
      <c r="J62" s="7" t="s">
        <v>28</v>
      </c>
      <c r="K62" s="15"/>
      <c r="L62" s="14"/>
      <c r="M62" s="8" t="s">
        <v>59</v>
      </c>
      <c r="N62" s="18"/>
      <c r="O62" s="31" t="str">
        <f t="shared" si="24"/>
        <v xml:space="preserve"> </v>
      </c>
      <c r="P62" s="27" t="str">
        <f t="shared" si="25"/>
        <v xml:space="preserve"> </v>
      </c>
      <c r="Q62" s="22" t="str">
        <f t="shared" si="26"/>
        <v xml:space="preserve"> </v>
      </c>
      <c r="R62" s="23" t="str">
        <f t="shared" si="30"/>
        <v/>
      </c>
      <c r="S62" s="23" t="e">
        <f t="shared" si="27"/>
        <v>#VALUE!</v>
      </c>
      <c r="T62" s="23" t="s">
        <v>57</v>
      </c>
      <c r="U62" s="23">
        <v>30</v>
      </c>
      <c r="V62" s="23">
        <v>6</v>
      </c>
      <c r="X62" s="110" t="b">
        <f t="shared" si="6"/>
        <v>1</v>
      </c>
      <c r="Y62" s="127">
        <f t="shared" si="0"/>
        <v>0</v>
      </c>
      <c r="Z62" s="127" t="b">
        <f t="shared" si="1"/>
        <v>1</v>
      </c>
      <c r="AA62" s="127" t="b">
        <f t="shared" si="2"/>
        <v>1</v>
      </c>
      <c r="AB62" s="131">
        <f t="shared" si="3"/>
        <v>-3.8166634634979276E-13</v>
      </c>
      <c r="AC62" s="131">
        <f t="shared" si="7"/>
        <v>0</v>
      </c>
      <c r="AD62" s="127">
        <f t="shared" si="8"/>
        <v>0</v>
      </c>
      <c r="AE62" s="127">
        <f t="shared" si="9"/>
        <v>0</v>
      </c>
      <c r="AF62" s="127">
        <f t="shared" si="4"/>
        <v>0</v>
      </c>
      <c r="AG62" s="127" t="b">
        <f t="shared" si="28"/>
        <v>1</v>
      </c>
      <c r="AH62" s="127" t="b">
        <f t="shared" si="31"/>
        <v>1</v>
      </c>
      <c r="AI62" s="127" t="b">
        <f t="shared" si="5"/>
        <v>1</v>
      </c>
      <c r="AJ62" s="127" t="b">
        <f t="shared" si="11"/>
        <v>1</v>
      </c>
      <c r="AK62" s="127">
        <f t="shared" si="12"/>
        <v>0</v>
      </c>
      <c r="AL62" s="127">
        <f t="shared" si="13"/>
        <v>0</v>
      </c>
      <c r="AM62" s="132" t="str">
        <f t="shared" si="14"/>
        <v xml:space="preserve"> </v>
      </c>
      <c r="AN62" s="127">
        <f t="shared" si="15"/>
        <v>0</v>
      </c>
      <c r="AO62" s="132" t="str">
        <f t="shared" si="16"/>
        <v>W</v>
      </c>
      <c r="AP62" s="128">
        <f t="shared" si="17"/>
        <v>270</v>
      </c>
      <c r="AQ62" s="127">
        <f t="shared" si="29"/>
        <v>0</v>
      </c>
      <c r="AR62" s="129">
        <f t="shared" si="18"/>
        <v>0</v>
      </c>
      <c r="AS62" s="127" t="str">
        <f t="shared" si="19"/>
        <v>W</v>
      </c>
      <c r="AT62" s="127">
        <f t="shared" si="20"/>
        <v>0</v>
      </c>
      <c r="AU62" s="127" t="s">
        <v>17</v>
      </c>
      <c r="AV62" s="133">
        <f t="shared" si="21"/>
        <v>0</v>
      </c>
      <c r="AW62" s="133">
        <f t="shared" si="22"/>
        <v>0</v>
      </c>
      <c r="AX62" s="133">
        <f t="shared" si="23"/>
        <v>0</v>
      </c>
    </row>
    <row r="63" spans="1:50" ht="16.149999999999999" customHeight="1" x14ac:dyDescent="0.25">
      <c r="A63" s="106"/>
      <c r="B63" s="3"/>
      <c r="C63" s="106"/>
      <c r="D63" s="106"/>
      <c r="E63" s="106"/>
      <c r="G63" s="6">
        <v>53</v>
      </c>
      <c r="H63" s="11"/>
      <c r="I63" s="14"/>
      <c r="J63" s="7" t="s">
        <v>28</v>
      </c>
      <c r="K63" s="15"/>
      <c r="L63" s="14"/>
      <c r="M63" s="8" t="s">
        <v>59</v>
      </c>
      <c r="N63" s="18"/>
      <c r="O63" s="31" t="str">
        <f t="shared" si="24"/>
        <v xml:space="preserve"> </v>
      </c>
      <c r="P63" s="27" t="str">
        <f t="shared" si="25"/>
        <v xml:space="preserve"> </v>
      </c>
      <c r="Q63" s="22" t="str">
        <f t="shared" si="26"/>
        <v xml:space="preserve"> </v>
      </c>
      <c r="R63" s="23" t="str">
        <f t="shared" si="30"/>
        <v/>
      </c>
      <c r="S63" s="23" t="e">
        <f t="shared" si="27"/>
        <v>#VALUE!</v>
      </c>
      <c r="T63" s="23" t="s">
        <v>57</v>
      </c>
      <c r="U63" s="23">
        <v>30</v>
      </c>
      <c r="V63" s="23">
        <v>6</v>
      </c>
      <c r="X63" s="110" t="b">
        <f t="shared" si="6"/>
        <v>1</v>
      </c>
      <c r="Y63" s="127">
        <f t="shared" si="0"/>
        <v>0</v>
      </c>
      <c r="Z63" s="127" t="b">
        <f t="shared" si="1"/>
        <v>1</v>
      </c>
      <c r="AA63" s="127" t="b">
        <f t="shared" si="2"/>
        <v>1</v>
      </c>
      <c r="AB63" s="131">
        <f t="shared" si="3"/>
        <v>-3.8166634634979276E-13</v>
      </c>
      <c r="AC63" s="131">
        <f t="shared" si="7"/>
        <v>0</v>
      </c>
      <c r="AD63" s="127">
        <f t="shared" si="8"/>
        <v>0</v>
      </c>
      <c r="AE63" s="127">
        <f t="shared" si="9"/>
        <v>0</v>
      </c>
      <c r="AF63" s="127">
        <f t="shared" si="4"/>
        <v>0</v>
      </c>
      <c r="AG63" s="127" t="b">
        <f t="shared" si="28"/>
        <v>1</v>
      </c>
      <c r="AH63" s="127" t="b">
        <f t="shared" si="31"/>
        <v>1</v>
      </c>
      <c r="AI63" s="127" t="b">
        <f t="shared" si="5"/>
        <v>1</v>
      </c>
      <c r="AJ63" s="127" t="b">
        <f t="shared" si="11"/>
        <v>1</v>
      </c>
      <c r="AK63" s="127">
        <f t="shared" si="12"/>
        <v>0</v>
      </c>
      <c r="AL63" s="127">
        <f t="shared" si="13"/>
        <v>0</v>
      </c>
      <c r="AM63" s="132" t="str">
        <f t="shared" si="14"/>
        <v xml:space="preserve"> </v>
      </c>
      <c r="AN63" s="127">
        <f t="shared" si="15"/>
        <v>0</v>
      </c>
      <c r="AO63" s="132" t="str">
        <f t="shared" si="16"/>
        <v>W</v>
      </c>
      <c r="AP63" s="128">
        <f t="shared" si="17"/>
        <v>270</v>
      </c>
      <c r="AQ63" s="127">
        <f t="shared" si="29"/>
        <v>0</v>
      </c>
      <c r="AR63" s="129">
        <f t="shared" si="18"/>
        <v>0</v>
      </c>
      <c r="AS63" s="127" t="str">
        <f t="shared" si="19"/>
        <v>W</v>
      </c>
      <c r="AT63" s="127">
        <f t="shared" si="20"/>
        <v>0</v>
      </c>
      <c r="AU63" s="127" t="s">
        <v>17</v>
      </c>
      <c r="AV63" s="133">
        <f t="shared" si="21"/>
        <v>0</v>
      </c>
      <c r="AW63" s="133">
        <f t="shared" si="22"/>
        <v>0</v>
      </c>
      <c r="AX63" s="133">
        <f t="shared" si="23"/>
        <v>0</v>
      </c>
    </row>
    <row r="64" spans="1:50" ht="16.149999999999999" customHeight="1" x14ac:dyDescent="0.25">
      <c r="A64" s="106"/>
      <c r="B64" s="3"/>
      <c r="C64" s="106"/>
      <c r="D64" s="106"/>
      <c r="E64" s="106"/>
      <c r="G64" s="9">
        <v>54</v>
      </c>
      <c r="H64" s="11"/>
      <c r="I64" s="14"/>
      <c r="J64" s="7" t="s">
        <v>28</v>
      </c>
      <c r="K64" s="15"/>
      <c r="L64" s="14"/>
      <c r="M64" s="8" t="s">
        <v>59</v>
      </c>
      <c r="N64" s="18"/>
      <c r="O64" s="31" t="str">
        <f t="shared" si="24"/>
        <v xml:space="preserve"> </v>
      </c>
      <c r="P64" s="27" t="str">
        <f t="shared" si="25"/>
        <v xml:space="preserve"> </v>
      </c>
      <c r="Q64" s="22" t="str">
        <f t="shared" si="26"/>
        <v xml:space="preserve"> </v>
      </c>
      <c r="R64" s="23" t="str">
        <f t="shared" si="30"/>
        <v/>
      </c>
      <c r="S64" s="23" t="e">
        <f t="shared" si="27"/>
        <v>#VALUE!</v>
      </c>
      <c r="T64" s="23" t="s">
        <v>57</v>
      </c>
      <c r="U64" s="23">
        <v>24</v>
      </c>
      <c r="V64" s="23">
        <v>6</v>
      </c>
      <c r="X64" s="110" t="b">
        <f t="shared" si="6"/>
        <v>1</v>
      </c>
      <c r="Y64" s="127">
        <f t="shared" si="0"/>
        <v>0</v>
      </c>
      <c r="Z64" s="127" t="b">
        <f t="shared" si="1"/>
        <v>1</v>
      </c>
      <c r="AA64" s="127" t="b">
        <f t="shared" si="2"/>
        <v>1</v>
      </c>
      <c r="AB64" s="131">
        <f t="shared" si="3"/>
        <v>-3.8166634634979276E-13</v>
      </c>
      <c r="AC64" s="131">
        <f t="shared" si="7"/>
        <v>0</v>
      </c>
      <c r="AD64" s="127">
        <f t="shared" si="8"/>
        <v>0</v>
      </c>
      <c r="AE64" s="127">
        <f t="shared" si="9"/>
        <v>0</v>
      </c>
      <c r="AF64" s="127">
        <f t="shared" si="4"/>
        <v>0</v>
      </c>
      <c r="AG64" s="127" t="b">
        <f t="shared" si="28"/>
        <v>1</v>
      </c>
      <c r="AH64" s="127" t="b">
        <f t="shared" si="31"/>
        <v>1</v>
      </c>
      <c r="AI64" s="127" t="b">
        <f t="shared" si="5"/>
        <v>1</v>
      </c>
      <c r="AJ64" s="127" t="b">
        <f t="shared" si="11"/>
        <v>1</v>
      </c>
      <c r="AK64" s="127">
        <f t="shared" si="12"/>
        <v>0</v>
      </c>
      <c r="AL64" s="127">
        <f t="shared" si="13"/>
        <v>0</v>
      </c>
      <c r="AM64" s="132" t="str">
        <f t="shared" si="14"/>
        <v xml:space="preserve"> </v>
      </c>
      <c r="AN64" s="127">
        <f t="shared" si="15"/>
        <v>0</v>
      </c>
      <c r="AO64" s="132" t="str">
        <f t="shared" si="16"/>
        <v>W</v>
      </c>
      <c r="AP64" s="128">
        <f t="shared" si="17"/>
        <v>270</v>
      </c>
      <c r="AQ64" s="127">
        <f t="shared" si="29"/>
        <v>0</v>
      </c>
      <c r="AR64" s="129">
        <f t="shared" si="18"/>
        <v>0</v>
      </c>
      <c r="AS64" s="127" t="str">
        <f t="shared" si="19"/>
        <v>W</v>
      </c>
      <c r="AT64" s="127">
        <f t="shared" si="20"/>
        <v>0</v>
      </c>
      <c r="AU64" s="127" t="s">
        <v>17</v>
      </c>
      <c r="AV64" s="133">
        <f t="shared" si="21"/>
        <v>0</v>
      </c>
      <c r="AW64" s="133">
        <f t="shared" si="22"/>
        <v>0</v>
      </c>
      <c r="AX64" s="133">
        <f t="shared" si="23"/>
        <v>0</v>
      </c>
    </row>
    <row r="65" spans="1:50" ht="16.149999999999999" customHeight="1" x14ac:dyDescent="0.25">
      <c r="A65" s="106"/>
      <c r="B65" s="3"/>
      <c r="C65" s="106"/>
      <c r="D65" s="106"/>
      <c r="E65" s="106"/>
      <c r="G65" s="6">
        <v>55</v>
      </c>
      <c r="H65" s="11"/>
      <c r="I65" s="14"/>
      <c r="J65" s="7" t="s">
        <v>28</v>
      </c>
      <c r="K65" s="15"/>
      <c r="L65" s="14"/>
      <c r="M65" s="8" t="s">
        <v>59</v>
      </c>
      <c r="N65" s="18"/>
      <c r="O65" s="31" t="str">
        <f t="shared" si="24"/>
        <v xml:space="preserve"> </v>
      </c>
      <c r="P65" s="27" t="str">
        <f t="shared" si="25"/>
        <v xml:space="preserve"> </v>
      </c>
      <c r="Q65" s="22" t="str">
        <f t="shared" si="26"/>
        <v xml:space="preserve"> </v>
      </c>
      <c r="R65" s="23" t="str">
        <f t="shared" si="30"/>
        <v/>
      </c>
      <c r="S65" s="23" t="e">
        <f t="shared" si="27"/>
        <v>#VALUE!</v>
      </c>
      <c r="T65" s="23" t="s">
        <v>57</v>
      </c>
      <c r="U65" s="23">
        <v>38</v>
      </c>
      <c r="V65" s="23">
        <v>6</v>
      </c>
      <c r="X65" s="110" t="b">
        <f t="shared" si="6"/>
        <v>1</v>
      </c>
      <c r="Y65" s="127">
        <f t="shared" si="0"/>
        <v>0</v>
      </c>
      <c r="Z65" s="127" t="b">
        <f t="shared" si="1"/>
        <v>1</v>
      </c>
      <c r="AA65" s="127" t="b">
        <f t="shared" si="2"/>
        <v>1</v>
      </c>
      <c r="AB65" s="131">
        <f t="shared" si="3"/>
        <v>-3.8166634634979276E-13</v>
      </c>
      <c r="AC65" s="131">
        <f t="shared" si="7"/>
        <v>0</v>
      </c>
      <c r="AD65" s="127">
        <f t="shared" si="8"/>
        <v>0</v>
      </c>
      <c r="AE65" s="127">
        <f t="shared" si="9"/>
        <v>0</v>
      </c>
      <c r="AF65" s="127">
        <f t="shared" si="4"/>
        <v>0</v>
      </c>
      <c r="AG65" s="127" t="b">
        <f t="shared" si="28"/>
        <v>1</v>
      </c>
      <c r="AH65" s="127" t="b">
        <f t="shared" si="31"/>
        <v>1</v>
      </c>
      <c r="AI65" s="127" t="b">
        <f t="shared" si="5"/>
        <v>1</v>
      </c>
      <c r="AJ65" s="127" t="b">
        <f t="shared" si="11"/>
        <v>1</v>
      </c>
      <c r="AK65" s="127">
        <f t="shared" si="12"/>
        <v>0</v>
      </c>
      <c r="AL65" s="127">
        <f t="shared" si="13"/>
        <v>0</v>
      </c>
      <c r="AM65" s="132" t="str">
        <f t="shared" si="14"/>
        <v xml:space="preserve"> </v>
      </c>
      <c r="AN65" s="127">
        <f t="shared" si="15"/>
        <v>0</v>
      </c>
      <c r="AO65" s="132" t="str">
        <f t="shared" si="16"/>
        <v>W</v>
      </c>
      <c r="AP65" s="128">
        <f t="shared" si="17"/>
        <v>270</v>
      </c>
      <c r="AQ65" s="127">
        <f t="shared" si="29"/>
        <v>0</v>
      </c>
      <c r="AR65" s="129">
        <f t="shared" si="18"/>
        <v>0</v>
      </c>
      <c r="AS65" s="127" t="str">
        <f t="shared" si="19"/>
        <v>W</v>
      </c>
      <c r="AT65" s="127">
        <f t="shared" si="20"/>
        <v>0</v>
      </c>
      <c r="AU65" s="127" t="s">
        <v>17</v>
      </c>
      <c r="AV65" s="133">
        <f t="shared" si="21"/>
        <v>0</v>
      </c>
      <c r="AW65" s="133">
        <f t="shared" si="22"/>
        <v>0</v>
      </c>
      <c r="AX65" s="133">
        <f t="shared" si="23"/>
        <v>0</v>
      </c>
    </row>
    <row r="66" spans="1:50" ht="16.149999999999999" customHeight="1" x14ac:dyDescent="0.25">
      <c r="A66" s="106"/>
      <c r="B66" s="3"/>
      <c r="C66" s="106"/>
      <c r="D66" s="106"/>
      <c r="E66" s="106"/>
      <c r="G66" s="9">
        <v>56</v>
      </c>
      <c r="H66" s="11"/>
      <c r="I66" s="14"/>
      <c r="J66" s="7" t="s">
        <v>28</v>
      </c>
      <c r="K66" s="15"/>
      <c r="L66" s="14"/>
      <c r="M66" s="8" t="s">
        <v>59</v>
      </c>
      <c r="N66" s="18"/>
      <c r="O66" s="31" t="str">
        <f t="shared" si="24"/>
        <v xml:space="preserve"> </v>
      </c>
      <c r="P66" s="27" t="str">
        <f t="shared" si="25"/>
        <v xml:space="preserve"> </v>
      </c>
      <c r="Q66" s="22" t="str">
        <f t="shared" si="26"/>
        <v xml:space="preserve"> </v>
      </c>
      <c r="R66" s="23" t="str">
        <f t="shared" si="30"/>
        <v/>
      </c>
      <c r="S66" s="23" t="e">
        <f t="shared" si="27"/>
        <v>#VALUE!</v>
      </c>
      <c r="T66" s="23" t="s">
        <v>57</v>
      </c>
      <c r="U66" s="23">
        <v>38</v>
      </c>
      <c r="V66" s="23">
        <v>6</v>
      </c>
      <c r="X66" s="110" t="b">
        <f t="shared" si="6"/>
        <v>1</v>
      </c>
      <c r="Y66" s="127">
        <f t="shared" si="0"/>
        <v>0</v>
      </c>
      <c r="Z66" s="127" t="b">
        <f t="shared" si="1"/>
        <v>1</v>
      </c>
      <c r="AA66" s="127" t="b">
        <f t="shared" si="2"/>
        <v>1</v>
      </c>
      <c r="AB66" s="131">
        <f t="shared" si="3"/>
        <v>-3.8166634634979276E-13</v>
      </c>
      <c r="AC66" s="131">
        <f t="shared" si="7"/>
        <v>0</v>
      </c>
      <c r="AD66" s="127">
        <f t="shared" si="8"/>
        <v>0</v>
      </c>
      <c r="AE66" s="127">
        <f t="shared" si="9"/>
        <v>0</v>
      </c>
      <c r="AF66" s="127">
        <f t="shared" si="4"/>
        <v>0</v>
      </c>
      <c r="AG66" s="127" t="b">
        <f t="shared" si="28"/>
        <v>1</v>
      </c>
      <c r="AH66" s="127" t="b">
        <f t="shared" si="31"/>
        <v>1</v>
      </c>
      <c r="AI66" s="127" t="b">
        <f t="shared" si="5"/>
        <v>1</v>
      </c>
      <c r="AJ66" s="127" t="b">
        <f t="shared" si="11"/>
        <v>1</v>
      </c>
      <c r="AK66" s="127">
        <f t="shared" si="12"/>
        <v>0</v>
      </c>
      <c r="AL66" s="127">
        <f t="shared" si="13"/>
        <v>0</v>
      </c>
      <c r="AM66" s="132" t="str">
        <f t="shared" si="14"/>
        <v xml:space="preserve"> </v>
      </c>
      <c r="AN66" s="127">
        <f t="shared" si="15"/>
        <v>0</v>
      </c>
      <c r="AO66" s="132" t="str">
        <f t="shared" si="16"/>
        <v>W</v>
      </c>
      <c r="AP66" s="128">
        <f t="shared" si="17"/>
        <v>270</v>
      </c>
      <c r="AQ66" s="127">
        <f t="shared" si="29"/>
        <v>0</v>
      </c>
      <c r="AR66" s="129">
        <f t="shared" si="18"/>
        <v>0</v>
      </c>
      <c r="AS66" s="127" t="str">
        <f t="shared" si="19"/>
        <v>W</v>
      </c>
      <c r="AT66" s="127">
        <f t="shared" si="20"/>
        <v>0</v>
      </c>
      <c r="AU66" s="127" t="s">
        <v>17</v>
      </c>
      <c r="AV66" s="133">
        <f t="shared" si="21"/>
        <v>0</v>
      </c>
      <c r="AW66" s="133">
        <f t="shared" si="22"/>
        <v>0</v>
      </c>
      <c r="AX66" s="133">
        <f t="shared" si="23"/>
        <v>0</v>
      </c>
    </row>
    <row r="67" spans="1:50" ht="16.149999999999999" customHeight="1" x14ac:dyDescent="0.25">
      <c r="A67" s="106"/>
      <c r="B67" s="3"/>
      <c r="C67" s="106"/>
      <c r="D67" s="106"/>
      <c r="E67" s="106"/>
      <c r="G67" s="6">
        <v>57</v>
      </c>
      <c r="H67" s="11"/>
      <c r="I67" s="14"/>
      <c r="J67" s="7" t="s">
        <v>28</v>
      </c>
      <c r="K67" s="15"/>
      <c r="L67" s="14"/>
      <c r="M67" s="8" t="s">
        <v>59</v>
      </c>
      <c r="N67" s="18"/>
      <c r="O67" s="31" t="str">
        <f t="shared" si="24"/>
        <v xml:space="preserve"> </v>
      </c>
      <c r="P67" s="27" t="str">
        <f t="shared" si="25"/>
        <v xml:space="preserve"> </v>
      </c>
      <c r="Q67" s="22" t="str">
        <f t="shared" si="26"/>
        <v xml:space="preserve"> </v>
      </c>
      <c r="R67" s="23" t="str">
        <f t="shared" si="30"/>
        <v/>
      </c>
      <c r="S67" s="23" t="e">
        <f t="shared" si="27"/>
        <v>#VALUE!</v>
      </c>
      <c r="T67" s="23" t="s">
        <v>57</v>
      </c>
      <c r="U67" s="23">
        <v>38</v>
      </c>
      <c r="V67" s="23">
        <v>6</v>
      </c>
      <c r="X67" s="110" t="b">
        <f t="shared" si="6"/>
        <v>1</v>
      </c>
      <c r="Y67" s="127">
        <f t="shared" si="0"/>
        <v>0</v>
      </c>
      <c r="Z67" s="127" t="b">
        <f t="shared" si="1"/>
        <v>1</v>
      </c>
      <c r="AA67" s="127" t="b">
        <f t="shared" si="2"/>
        <v>1</v>
      </c>
      <c r="AB67" s="131">
        <f t="shared" si="3"/>
        <v>-3.8166634634979276E-13</v>
      </c>
      <c r="AC67" s="131">
        <f t="shared" si="7"/>
        <v>0</v>
      </c>
      <c r="AD67" s="127">
        <f t="shared" si="8"/>
        <v>0</v>
      </c>
      <c r="AE67" s="127">
        <f t="shared" si="9"/>
        <v>0</v>
      </c>
      <c r="AF67" s="127">
        <f t="shared" si="4"/>
        <v>0</v>
      </c>
      <c r="AG67" s="127" t="b">
        <f t="shared" si="28"/>
        <v>1</v>
      </c>
      <c r="AH67" s="127" t="b">
        <f t="shared" si="31"/>
        <v>1</v>
      </c>
      <c r="AI67" s="127" t="b">
        <f t="shared" si="5"/>
        <v>1</v>
      </c>
      <c r="AJ67" s="127" t="b">
        <f t="shared" si="11"/>
        <v>1</v>
      </c>
      <c r="AK67" s="127">
        <f t="shared" si="12"/>
        <v>0</v>
      </c>
      <c r="AL67" s="127">
        <f t="shared" si="13"/>
        <v>0</v>
      </c>
      <c r="AM67" s="132" t="str">
        <f t="shared" si="14"/>
        <v xml:space="preserve"> </v>
      </c>
      <c r="AN67" s="127">
        <f t="shared" si="15"/>
        <v>0</v>
      </c>
      <c r="AO67" s="132" t="str">
        <f t="shared" si="16"/>
        <v>W</v>
      </c>
      <c r="AP67" s="128">
        <f t="shared" si="17"/>
        <v>270</v>
      </c>
      <c r="AQ67" s="127">
        <f t="shared" si="29"/>
        <v>0</v>
      </c>
      <c r="AR67" s="129">
        <f t="shared" si="18"/>
        <v>0</v>
      </c>
      <c r="AS67" s="127" t="str">
        <f t="shared" si="19"/>
        <v>W</v>
      </c>
      <c r="AT67" s="127">
        <f t="shared" si="20"/>
        <v>0</v>
      </c>
      <c r="AU67" s="127" t="s">
        <v>17</v>
      </c>
      <c r="AV67" s="133">
        <f t="shared" si="21"/>
        <v>0</v>
      </c>
      <c r="AW67" s="133">
        <f t="shared" si="22"/>
        <v>0</v>
      </c>
      <c r="AX67" s="133">
        <f t="shared" si="23"/>
        <v>0</v>
      </c>
    </row>
    <row r="68" spans="1:50" ht="16.149999999999999" customHeight="1" x14ac:dyDescent="0.25">
      <c r="A68" s="106"/>
      <c r="B68" s="3"/>
      <c r="C68" s="106"/>
      <c r="D68" s="106"/>
      <c r="E68" s="106"/>
      <c r="G68" s="9">
        <v>58</v>
      </c>
      <c r="H68" s="11"/>
      <c r="I68" s="14"/>
      <c r="J68" s="7" t="s">
        <v>28</v>
      </c>
      <c r="K68" s="15"/>
      <c r="L68" s="14"/>
      <c r="M68" s="8" t="s">
        <v>59</v>
      </c>
      <c r="N68" s="18"/>
      <c r="O68" s="31" t="str">
        <f t="shared" si="24"/>
        <v xml:space="preserve"> </v>
      </c>
      <c r="P68" s="27" t="str">
        <f t="shared" si="25"/>
        <v xml:space="preserve"> </v>
      </c>
      <c r="Q68" s="22" t="str">
        <f t="shared" si="26"/>
        <v xml:space="preserve"> </v>
      </c>
      <c r="R68" s="23" t="str">
        <f t="shared" si="30"/>
        <v/>
      </c>
      <c r="S68" s="23" t="e">
        <f t="shared" si="27"/>
        <v>#VALUE!</v>
      </c>
      <c r="T68" s="23" t="s">
        <v>57</v>
      </c>
      <c r="U68" s="23">
        <v>100</v>
      </c>
      <c r="V68" s="23">
        <v>6</v>
      </c>
      <c r="X68" s="110" t="b">
        <f t="shared" si="6"/>
        <v>1</v>
      </c>
      <c r="Y68" s="127">
        <f t="shared" si="0"/>
        <v>0</v>
      </c>
      <c r="Z68" s="127" t="b">
        <f t="shared" si="1"/>
        <v>1</v>
      </c>
      <c r="AA68" s="127" t="b">
        <f t="shared" si="2"/>
        <v>1</v>
      </c>
      <c r="AB68" s="131">
        <f t="shared" si="3"/>
        <v>-3.8166634634979276E-13</v>
      </c>
      <c r="AC68" s="131">
        <f t="shared" si="7"/>
        <v>0</v>
      </c>
      <c r="AD68" s="127">
        <f t="shared" si="8"/>
        <v>0</v>
      </c>
      <c r="AE68" s="127">
        <f t="shared" si="9"/>
        <v>0</v>
      </c>
      <c r="AF68" s="127">
        <f t="shared" si="4"/>
        <v>0</v>
      </c>
      <c r="AG68" s="127" t="b">
        <f t="shared" si="28"/>
        <v>1</v>
      </c>
      <c r="AH68" s="127" t="b">
        <f t="shared" si="31"/>
        <v>1</v>
      </c>
      <c r="AI68" s="127" t="b">
        <f t="shared" si="5"/>
        <v>1</v>
      </c>
      <c r="AJ68" s="127" t="b">
        <f t="shared" si="11"/>
        <v>1</v>
      </c>
      <c r="AK68" s="127">
        <f t="shared" si="12"/>
        <v>0</v>
      </c>
      <c r="AL68" s="127">
        <f t="shared" si="13"/>
        <v>0</v>
      </c>
      <c r="AM68" s="132" t="str">
        <f t="shared" si="14"/>
        <v xml:space="preserve"> </v>
      </c>
      <c r="AN68" s="127">
        <f t="shared" si="15"/>
        <v>0</v>
      </c>
      <c r="AO68" s="132" t="str">
        <f t="shared" si="16"/>
        <v>W</v>
      </c>
      <c r="AP68" s="128">
        <f t="shared" si="17"/>
        <v>270</v>
      </c>
      <c r="AQ68" s="127">
        <f t="shared" si="29"/>
        <v>0</v>
      </c>
      <c r="AR68" s="129">
        <f t="shared" si="18"/>
        <v>0</v>
      </c>
      <c r="AS68" s="127" t="str">
        <f t="shared" si="19"/>
        <v>W</v>
      </c>
      <c r="AT68" s="127">
        <f t="shared" si="20"/>
        <v>0</v>
      </c>
      <c r="AU68" s="127" t="s">
        <v>17</v>
      </c>
      <c r="AV68" s="133">
        <f t="shared" si="21"/>
        <v>0</v>
      </c>
      <c r="AW68" s="133">
        <f t="shared" si="22"/>
        <v>0</v>
      </c>
      <c r="AX68" s="133">
        <f t="shared" si="23"/>
        <v>0</v>
      </c>
    </row>
    <row r="69" spans="1:50" ht="16.149999999999999" customHeight="1" x14ac:dyDescent="0.25">
      <c r="A69" s="106"/>
      <c r="B69" s="3"/>
      <c r="C69" s="106"/>
      <c r="D69" s="106"/>
      <c r="E69" s="106"/>
      <c r="G69" s="6">
        <v>59</v>
      </c>
      <c r="H69" s="11"/>
      <c r="I69" s="14"/>
      <c r="J69" s="7" t="s">
        <v>28</v>
      </c>
      <c r="K69" s="15"/>
      <c r="L69" s="14"/>
      <c r="M69" s="8" t="s">
        <v>59</v>
      </c>
      <c r="N69" s="18"/>
      <c r="O69" s="31" t="str">
        <f t="shared" si="24"/>
        <v xml:space="preserve"> </v>
      </c>
      <c r="P69" s="27" t="str">
        <f t="shared" si="25"/>
        <v xml:space="preserve"> </v>
      </c>
      <c r="Q69" s="22" t="str">
        <f t="shared" si="26"/>
        <v xml:space="preserve"> </v>
      </c>
      <c r="R69" s="23" t="str">
        <f t="shared" si="30"/>
        <v/>
      </c>
      <c r="S69" s="23" t="e">
        <f t="shared" si="27"/>
        <v>#VALUE!</v>
      </c>
      <c r="T69" s="23" t="s">
        <v>57</v>
      </c>
      <c r="U69" s="23">
        <v>100</v>
      </c>
      <c r="V69" s="23">
        <v>6</v>
      </c>
      <c r="X69" s="110" t="b">
        <f t="shared" si="6"/>
        <v>1</v>
      </c>
      <c r="Y69" s="127">
        <f t="shared" si="0"/>
        <v>0</v>
      </c>
      <c r="Z69" s="127" t="b">
        <f t="shared" si="1"/>
        <v>1</v>
      </c>
      <c r="AA69" s="127" t="b">
        <f t="shared" si="2"/>
        <v>1</v>
      </c>
      <c r="AB69" s="131">
        <f t="shared" si="3"/>
        <v>-3.8166634634979276E-13</v>
      </c>
      <c r="AC69" s="131">
        <f t="shared" si="7"/>
        <v>0</v>
      </c>
      <c r="AD69" s="127">
        <f t="shared" si="8"/>
        <v>0</v>
      </c>
      <c r="AE69" s="127">
        <f t="shared" si="9"/>
        <v>0</v>
      </c>
      <c r="AF69" s="127">
        <f t="shared" si="4"/>
        <v>0</v>
      </c>
      <c r="AG69" s="127" t="b">
        <f t="shared" si="28"/>
        <v>1</v>
      </c>
      <c r="AH69" s="127" t="b">
        <f t="shared" si="31"/>
        <v>1</v>
      </c>
      <c r="AI69" s="127" t="b">
        <f t="shared" si="5"/>
        <v>1</v>
      </c>
      <c r="AJ69" s="127" t="b">
        <f t="shared" si="11"/>
        <v>1</v>
      </c>
      <c r="AK69" s="127">
        <f t="shared" si="12"/>
        <v>0</v>
      </c>
      <c r="AL69" s="127">
        <f t="shared" si="13"/>
        <v>0</v>
      </c>
      <c r="AM69" s="132" t="str">
        <f t="shared" si="14"/>
        <v xml:space="preserve"> </v>
      </c>
      <c r="AN69" s="127">
        <f t="shared" si="15"/>
        <v>0</v>
      </c>
      <c r="AO69" s="132" t="str">
        <f t="shared" si="16"/>
        <v>W</v>
      </c>
      <c r="AP69" s="128">
        <f t="shared" si="17"/>
        <v>270</v>
      </c>
      <c r="AQ69" s="127">
        <f t="shared" si="29"/>
        <v>0</v>
      </c>
      <c r="AR69" s="129">
        <f t="shared" si="18"/>
        <v>0</v>
      </c>
      <c r="AS69" s="127" t="str">
        <f t="shared" si="19"/>
        <v>W</v>
      </c>
      <c r="AT69" s="127">
        <f t="shared" si="20"/>
        <v>0</v>
      </c>
      <c r="AU69" s="127" t="s">
        <v>17</v>
      </c>
      <c r="AV69" s="133">
        <f t="shared" si="21"/>
        <v>0</v>
      </c>
      <c r="AW69" s="133">
        <f t="shared" si="22"/>
        <v>0</v>
      </c>
      <c r="AX69" s="133">
        <f t="shared" si="23"/>
        <v>0</v>
      </c>
    </row>
    <row r="70" spans="1:50" ht="16.149999999999999" customHeight="1" x14ac:dyDescent="0.25">
      <c r="A70" s="106"/>
      <c r="B70" s="3"/>
      <c r="C70" s="106"/>
      <c r="D70" s="106"/>
      <c r="E70" s="106"/>
      <c r="G70" s="9">
        <v>60</v>
      </c>
      <c r="H70" s="11"/>
      <c r="I70" s="14"/>
      <c r="J70" s="7" t="s">
        <v>28</v>
      </c>
      <c r="K70" s="15"/>
      <c r="L70" s="14"/>
      <c r="M70" s="8" t="s">
        <v>59</v>
      </c>
      <c r="N70" s="18"/>
      <c r="O70" s="31" t="str">
        <f t="shared" si="24"/>
        <v xml:space="preserve"> </v>
      </c>
      <c r="P70" s="27" t="str">
        <f t="shared" si="25"/>
        <v xml:space="preserve"> </v>
      </c>
      <c r="Q70" s="22" t="str">
        <f t="shared" si="26"/>
        <v xml:space="preserve"> </v>
      </c>
      <c r="R70" s="23" t="str">
        <f t="shared" si="30"/>
        <v/>
      </c>
      <c r="S70" s="23" t="e">
        <f t="shared" si="27"/>
        <v>#VALUE!</v>
      </c>
      <c r="T70" s="23" t="s">
        <v>57</v>
      </c>
      <c r="U70" s="23">
        <v>100</v>
      </c>
      <c r="V70" s="23">
        <v>6</v>
      </c>
      <c r="X70" s="110" t="b">
        <f t="shared" si="6"/>
        <v>1</v>
      </c>
      <c r="Y70" s="127">
        <f t="shared" si="0"/>
        <v>0</v>
      </c>
      <c r="Z70" s="127" t="b">
        <f t="shared" si="1"/>
        <v>1</v>
      </c>
      <c r="AA70" s="127" t="b">
        <f t="shared" si="2"/>
        <v>1</v>
      </c>
      <c r="AB70" s="131">
        <f t="shared" si="3"/>
        <v>-3.8166634634979276E-13</v>
      </c>
      <c r="AC70" s="131">
        <f t="shared" si="7"/>
        <v>0</v>
      </c>
      <c r="AD70" s="127">
        <f t="shared" si="8"/>
        <v>0</v>
      </c>
      <c r="AE70" s="127">
        <f t="shared" si="9"/>
        <v>0</v>
      </c>
      <c r="AF70" s="127">
        <f t="shared" si="4"/>
        <v>0</v>
      </c>
      <c r="AG70" s="127" t="b">
        <f t="shared" si="28"/>
        <v>1</v>
      </c>
      <c r="AH70" s="127" t="b">
        <f t="shared" si="31"/>
        <v>1</v>
      </c>
      <c r="AI70" s="127" t="b">
        <f t="shared" si="5"/>
        <v>1</v>
      </c>
      <c r="AJ70" s="127" t="b">
        <f t="shared" si="11"/>
        <v>1</v>
      </c>
      <c r="AK70" s="127">
        <f t="shared" si="12"/>
        <v>0</v>
      </c>
      <c r="AL70" s="127">
        <f t="shared" si="13"/>
        <v>0</v>
      </c>
      <c r="AM70" s="132" t="str">
        <f t="shared" si="14"/>
        <v xml:space="preserve"> </v>
      </c>
      <c r="AN70" s="127">
        <f t="shared" si="15"/>
        <v>0</v>
      </c>
      <c r="AO70" s="132" t="str">
        <f t="shared" si="16"/>
        <v>W</v>
      </c>
      <c r="AP70" s="128">
        <f t="shared" si="17"/>
        <v>270</v>
      </c>
      <c r="AQ70" s="127">
        <f t="shared" si="29"/>
        <v>0</v>
      </c>
      <c r="AR70" s="129">
        <f t="shared" si="18"/>
        <v>0</v>
      </c>
      <c r="AS70" s="127" t="str">
        <f t="shared" si="19"/>
        <v>W</v>
      </c>
      <c r="AT70" s="127">
        <f t="shared" si="20"/>
        <v>0</v>
      </c>
      <c r="AU70" s="127" t="s">
        <v>17</v>
      </c>
      <c r="AV70" s="133">
        <f t="shared" si="21"/>
        <v>0</v>
      </c>
      <c r="AW70" s="133">
        <f t="shared" si="22"/>
        <v>0</v>
      </c>
      <c r="AX70" s="133">
        <f t="shared" si="23"/>
        <v>0</v>
      </c>
    </row>
    <row r="71" spans="1:50" ht="16.149999999999999" customHeight="1" x14ac:dyDescent="0.25">
      <c r="A71" s="106"/>
      <c r="B71" s="3"/>
      <c r="C71" s="106"/>
      <c r="D71" s="106"/>
      <c r="E71" s="106"/>
      <c r="G71" s="6">
        <v>61</v>
      </c>
      <c r="H71" s="11"/>
      <c r="I71" s="14"/>
      <c r="J71" s="7" t="s">
        <v>28</v>
      </c>
      <c r="K71" s="15"/>
      <c r="L71" s="14"/>
      <c r="M71" s="8" t="s">
        <v>59</v>
      </c>
      <c r="N71" s="18"/>
      <c r="O71" s="31" t="str">
        <f t="shared" si="24"/>
        <v xml:space="preserve"> </v>
      </c>
      <c r="P71" s="27" t="str">
        <f t="shared" si="25"/>
        <v xml:space="preserve"> </v>
      </c>
      <c r="Q71" s="22" t="str">
        <f t="shared" si="26"/>
        <v xml:space="preserve"> </v>
      </c>
      <c r="R71" s="23" t="str">
        <f t="shared" si="30"/>
        <v/>
      </c>
      <c r="S71" s="23" t="e">
        <f t="shared" si="27"/>
        <v>#VALUE!</v>
      </c>
      <c r="T71" s="23" t="s">
        <v>57</v>
      </c>
      <c r="U71" s="23">
        <v>100</v>
      </c>
      <c r="V71" s="23">
        <v>6</v>
      </c>
      <c r="X71" s="110" t="b">
        <f t="shared" si="6"/>
        <v>1</v>
      </c>
      <c r="Y71" s="127">
        <f t="shared" si="0"/>
        <v>0</v>
      </c>
      <c r="Z71" s="127" t="b">
        <f t="shared" si="1"/>
        <v>1</v>
      </c>
      <c r="AA71" s="127" t="b">
        <f t="shared" si="2"/>
        <v>1</v>
      </c>
      <c r="AB71" s="131">
        <f t="shared" si="3"/>
        <v>-3.8166634634979276E-13</v>
      </c>
      <c r="AC71" s="131">
        <f t="shared" si="7"/>
        <v>0</v>
      </c>
      <c r="AD71" s="127">
        <f t="shared" si="8"/>
        <v>0</v>
      </c>
      <c r="AE71" s="127">
        <f t="shared" si="9"/>
        <v>0</v>
      </c>
      <c r="AF71" s="127">
        <f t="shared" si="4"/>
        <v>0</v>
      </c>
      <c r="AG71" s="127" t="b">
        <f t="shared" si="28"/>
        <v>1</v>
      </c>
      <c r="AH71" s="127" t="b">
        <f t="shared" si="31"/>
        <v>1</v>
      </c>
      <c r="AI71" s="127" t="b">
        <f t="shared" si="5"/>
        <v>1</v>
      </c>
      <c r="AJ71" s="127" t="b">
        <f t="shared" si="11"/>
        <v>1</v>
      </c>
      <c r="AK71" s="127">
        <f t="shared" si="12"/>
        <v>0</v>
      </c>
      <c r="AL71" s="127">
        <f t="shared" si="13"/>
        <v>0</v>
      </c>
      <c r="AM71" s="132" t="str">
        <f t="shared" si="14"/>
        <v xml:space="preserve"> </v>
      </c>
      <c r="AN71" s="127">
        <f t="shared" si="15"/>
        <v>0</v>
      </c>
      <c r="AO71" s="132" t="str">
        <f t="shared" si="16"/>
        <v>W</v>
      </c>
      <c r="AP71" s="128">
        <f t="shared" si="17"/>
        <v>270</v>
      </c>
      <c r="AQ71" s="127">
        <f t="shared" si="29"/>
        <v>0</v>
      </c>
      <c r="AR71" s="129">
        <f t="shared" si="18"/>
        <v>0</v>
      </c>
      <c r="AS71" s="127" t="str">
        <f t="shared" si="19"/>
        <v>W</v>
      </c>
      <c r="AT71" s="127">
        <f t="shared" si="20"/>
        <v>0</v>
      </c>
      <c r="AU71" s="127" t="s">
        <v>17</v>
      </c>
      <c r="AV71" s="133">
        <f t="shared" si="21"/>
        <v>0</v>
      </c>
      <c r="AW71" s="133">
        <f t="shared" si="22"/>
        <v>0</v>
      </c>
      <c r="AX71" s="133">
        <f t="shared" si="23"/>
        <v>0</v>
      </c>
    </row>
    <row r="72" spans="1:50" ht="16.149999999999999" customHeight="1" x14ac:dyDescent="0.25">
      <c r="A72" s="106"/>
      <c r="B72" s="3"/>
      <c r="C72" s="106"/>
      <c r="D72" s="106"/>
      <c r="E72" s="106"/>
      <c r="G72" s="9">
        <v>62</v>
      </c>
      <c r="H72" s="11"/>
      <c r="I72" s="14"/>
      <c r="J72" s="7" t="s">
        <v>28</v>
      </c>
      <c r="K72" s="15"/>
      <c r="L72" s="14"/>
      <c r="M72" s="8" t="s">
        <v>59</v>
      </c>
      <c r="N72" s="18"/>
      <c r="O72" s="31" t="str">
        <f t="shared" si="24"/>
        <v xml:space="preserve"> </v>
      </c>
      <c r="P72" s="27" t="str">
        <f t="shared" si="25"/>
        <v xml:space="preserve"> </v>
      </c>
      <c r="Q72" s="22" t="str">
        <f t="shared" si="26"/>
        <v xml:space="preserve"> </v>
      </c>
      <c r="R72" s="23" t="str">
        <f t="shared" si="30"/>
        <v/>
      </c>
      <c r="S72" s="23" t="e">
        <f t="shared" si="27"/>
        <v>#VALUE!</v>
      </c>
      <c r="T72" s="23" t="s">
        <v>57</v>
      </c>
      <c r="U72" s="23">
        <v>43</v>
      </c>
      <c r="V72" s="23">
        <v>10</v>
      </c>
      <c r="X72" s="110" t="b">
        <f t="shared" si="6"/>
        <v>1</v>
      </c>
      <c r="Y72" s="127">
        <f t="shared" si="0"/>
        <v>0</v>
      </c>
      <c r="Z72" s="127" t="b">
        <f t="shared" si="1"/>
        <v>1</v>
      </c>
      <c r="AA72" s="127" t="b">
        <f t="shared" si="2"/>
        <v>1</v>
      </c>
      <c r="AB72" s="131">
        <f t="shared" si="3"/>
        <v>-3.8166634634979276E-13</v>
      </c>
      <c r="AC72" s="131">
        <f t="shared" si="7"/>
        <v>0</v>
      </c>
      <c r="AD72" s="127">
        <f t="shared" si="8"/>
        <v>0</v>
      </c>
      <c r="AE72" s="127">
        <f t="shared" si="9"/>
        <v>0</v>
      </c>
      <c r="AF72" s="127">
        <f t="shared" si="4"/>
        <v>0</v>
      </c>
      <c r="AG72" s="127" t="b">
        <f t="shared" si="28"/>
        <v>1</v>
      </c>
      <c r="AH72" s="127" t="b">
        <f t="shared" si="31"/>
        <v>1</v>
      </c>
      <c r="AI72" s="127" t="b">
        <f t="shared" si="5"/>
        <v>1</v>
      </c>
      <c r="AJ72" s="127" t="b">
        <f t="shared" si="11"/>
        <v>1</v>
      </c>
      <c r="AK72" s="127">
        <f t="shared" si="12"/>
        <v>0</v>
      </c>
      <c r="AL72" s="127">
        <f t="shared" si="13"/>
        <v>0</v>
      </c>
      <c r="AM72" s="132" t="str">
        <f t="shared" si="14"/>
        <v xml:space="preserve"> </v>
      </c>
      <c r="AN72" s="127">
        <f t="shared" si="15"/>
        <v>0</v>
      </c>
      <c r="AO72" s="132" t="str">
        <f t="shared" si="16"/>
        <v>W</v>
      </c>
      <c r="AP72" s="128">
        <f t="shared" si="17"/>
        <v>270</v>
      </c>
      <c r="AQ72" s="127">
        <f t="shared" si="29"/>
        <v>0</v>
      </c>
      <c r="AR72" s="129">
        <f t="shared" si="18"/>
        <v>0</v>
      </c>
      <c r="AS72" s="127" t="str">
        <f t="shared" si="19"/>
        <v>W</v>
      </c>
      <c r="AT72" s="127">
        <f t="shared" si="20"/>
        <v>0</v>
      </c>
      <c r="AU72" s="127" t="s">
        <v>17</v>
      </c>
      <c r="AV72" s="133">
        <f t="shared" si="21"/>
        <v>0</v>
      </c>
      <c r="AW72" s="133">
        <f t="shared" si="22"/>
        <v>0</v>
      </c>
      <c r="AX72" s="133">
        <f t="shared" si="23"/>
        <v>0</v>
      </c>
    </row>
    <row r="73" spans="1:50" ht="16.149999999999999" customHeight="1" x14ac:dyDescent="0.25">
      <c r="A73" s="106"/>
      <c r="B73" s="3"/>
      <c r="C73" s="106"/>
      <c r="D73" s="106"/>
      <c r="E73" s="106"/>
      <c r="G73" s="6">
        <v>63</v>
      </c>
      <c r="H73" s="11"/>
      <c r="I73" s="14"/>
      <c r="J73" s="7" t="s">
        <v>28</v>
      </c>
      <c r="K73" s="15"/>
      <c r="L73" s="14"/>
      <c r="M73" s="8" t="s">
        <v>59</v>
      </c>
      <c r="N73" s="18"/>
      <c r="O73" s="31" t="str">
        <f t="shared" si="24"/>
        <v xml:space="preserve"> </v>
      </c>
      <c r="P73" s="27" t="str">
        <f t="shared" si="25"/>
        <v xml:space="preserve"> </v>
      </c>
      <c r="Q73" s="22" t="str">
        <f t="shared" si="26"/>
        <v xml:space="preserve"> </v>
      </c>
      <c r="R73" s="23" t="str">
        <f t="shared" si="30"/>
        <v/>
      </c>
      <c r="S73" s="23" t="e">
        <f t="shared" si="27"/>
        <v>#VALUE!</v>
      </c>
      <c r="T73" s="23" t="s">
        <v>57</v>
      </c>
      <c r="U73" s="23">
        <v>31</v>
      </c>
      <c r="V73" s="23">
        <v>6</v>
      </c>
      <c r="X73" s="110" t="b">
        <f t="shared" si="6"/>
        <v>1</v>
      </c>
      <c r="Y73" s="127">
        <f t="shared" ref="Y73:Y80" si="32">H73+I73/60</f>
        <v>0</v>
      </c>
      <c r="Z73" s="127" t="b">
        <f t="shared" ref="Z73:Z80" si="33">IF(Y73&gt;90,FALSE,IF(Y73&lt;0,FALSE,TRUE))</f>
        <v>1</v>
      </c>
      <c r="AA73" s="127" t="b">
        <f t="shared" ref="AA73:AA80" si="34">OR(J73="N",J73="S")</f>
        <v>1</v>
      </c>
      <c r="AB73" s="131">
        <f t="shared" ref="AB73:AB80" si="35">7915.7*LOG10(TAN(RADIANS(45+Y73/2)))-23.4*SIN(RADIANS(Y73))+0.01*SIN(RADIANS(3*Y73))</f>
        <v>-3.8166634634979276E-13</v>
      </c>
      <c r="AC73" s="131">
        <f t="shared" si="7"/>
        <v>0</v>
      </c>
      <c r="AD73" s="127">
        <f t="shared" si="8"/>
        <v>0</v>
      </c>
      <c r="AE73" s="127">
        <f t="shared" si="9"/>
        <v>0</v>
      </c>
      <c r="AF73" s="127">
        <f t="shared" ref="AF73:AF80" si="36">K73+L73/60</f>
        <v>0</v>
      </c>
      <c r="AG73" s="127" t="b">
        <f t="shared" si="28"/>
        <v>1</v>
      </c>
      <c r="AH73" s="127" t="b">
        <f t="shared" si="31"/>
        <v>1</v>
      </c>
      <c r="AI73" s="127" t="b">
        <f t="shared" ref="AI73:AI80" si="37">OR(M73="E",M73="W")</f>
        <v>1</v>
      </c>
      <c r="AJ73" s="127" t="b">
        <f t="shared" si="11"/>
        <v>1</v>
      </c>
      <c r="AK73" s="127">
        <f t="shared" si="12"/>
        <v>0</v>
      </c>
      <c r="AL73" s="127">
        <f t="shared" si="13"/>
        <v>0</v>
      </c>
      <c r="AM73" s="132" t="str">
        <f t="shared" si="14"/>
        <v xml:space="preserve"> </v>
      </c>
      <c r="AN73" s="127">
        <f t="shared" si="15"/>
        <v>0</v>
      </c>
      <c r="AO73" s="132" t="str">
        <f t="shared" si="16"/>
        <v>W</v>
      </c>
      <c r="AP73" s="128">
        <f t="shared" si="17"/>
        <v>270</v>
      </c>
      <c r="AQ73" s="127">
        <f t="shared" si="29"/>
        <v>0</v>
      </c>
      <c r="AR73" s="129">
        <f t="shared" si="18"/>
        <v>0</v>
      </c>
      <c r="AS73" s="127" t="str">
        <f t="shared" si="19"/>
        <v>W</v>
      </c>
      <c r="AT73" s="127">
        <f t="shared" si="20"/>
        <v>0</v>
      </c>
      <c r="AU73" s="127" t="s">
        <v>17</v>
      </c>
      <c r="AV73" s="133">
        <f t="shared" si="21"/>
        <v>0</v>
      </c>
      <c r="AW73" s="133">
        <f t="shared" si="22"/>
        <v>0</v>
      </c>
      <c r="AX73" s="133">
        <f t="shared" si="23"/>
        <v>0</v>
      </c>
    </row>
    <row r="74" spans="1:50" ht="16.149999999999999" customHeight="1" x14ac:dyDescent="0.25">
      <c r="A74" s="106"/>
      <c r="B74" s="3"/>
      <c r="C74" s="106"/>
      <c r="D74" s="106"/>
      <c r="E74" s="106"/>
      <c r="G74" s="9">
        <v>64</v>
      </c>
      <c r="H74" s="11"/>
      <c r="I74" s="14"/>
      <c r="J74" s="7" t="s">
        <v>28</v>
      </c>
      <c r="K74" s="15"/>
      <c r="L74" s="14"/>
      <c r="M74" s="8" t="s">
        <v>59</v>
      </c>
      <c r="N74" s="18"/>
      <c r="O74" s="31" t="str">
        <f t="shared" si="24"/>
        <v xml:space="preserve"> </v>
      </c>
      <c r="P74" s="27" t="str">
        <f t="shared" si="25"/>
        <v xml:space="preserve"> </v>
      </c>
      <c r="Q74" s="22" t="str">
        <f t="shared" si="26"/>
        <v xml:space="preserve"> </v>
      </c>
      <c r="R74" s="23" t="str">
        <f t="shared" si="30"/>
        <v/>
      </c>
      <c r="S74" s="23" t="e">
        <f t="shared" si="27"/>
        <v>#VALUE!</v>
      </c>
      <c r="T74" s="23" t="s">
        <v>57</v>
      </c>
      <c r="U74" s="23">
        <v>31</v>
      </c>
      <c r="V74" s="23">
        <v>6</v>
      </c>
      <c r="X74" s="110" t="b">
        <f t="shared" ref="X74:X80" si="38">OR(H73="",I73="",J73="",K73="",L73="",M73="",H73=" ",I73=" ",J73=" ",K73=" ",L73=" ",M73=" ",H74="",I74="",J74="",K74="",L74="",M74="",H74=" ",I74=" ",J74=" ",K74=" ",L74=" ",M74=" ")</f>
        <v>1</v>
      </c>
      <c r="Y74" s="127">
        <f t="shared" si="32"/>
        <v>0</v>
      </c>
      <c r="Z74" s="127" t="b">
        <f t="shared" si="33"/>
        <v>1</v>
      </c>
      <c r="AA74" s="127" t="b">
        <f t="shared" si="34"/>
        <v>1</v>
      </c>
      <c r="AB74" s="131">
        <f t="shared" si="35"/>
        <v>-3.8166634634979276E-13</v>
      </c>
      <c r="AC74" s="131">
        <f t="shared" ref="AC74:AC80" si="39">IF(J73=J74,IF(AB74&gt;AB73,AB74-AB73,AB73-AB74),AB73+AB74)</f>
        <v>0</v>
      </c>
      <c r="AD74" s="127">
        <f t="shared" ref="AD74:AD80" si="40">IF(J73=J74,IF(Y74&gt;Y73,Y74-Y73,Y73-Y74),Y73+Y74)</f>
        <v>0</v>
      </c>
      <c r="AE74" s="127">
        <f t="shared" ref="AE74:AE80" si="41">IF(J73=J74,(Y73+Y74)/2,IF(Y73&gt;Y74,(Y73-Y74)/2,(Y74-Y73)/2))</f>
        <v>0</v>
      </c>
      <c r="AF74" s="127">
        <f t="shared" si="36"/>
        <v>0</v>
      </c>
      <c r="AG74" s="127" t="b">
        <f t="shared" si="28"/>
        <v>1</v>
      </c>
      <c r="AH74" s="127" t="b">
        <f t="shared" si="31"/>
        <v>1</v>
      </c>
      <c r="AI74" s="127" t="b">
        <f t="shared" si="37"/>
        <v>1</v>
      </c>
      <c r="AJ74" s="127" t="b">
        <f t="shared" ref="AJ74:AJ80" si="42">AND(AA73=TRUE,AA74=TRUE,AI73=TRUE,AI74=TRUE)</f>
        <v>1</v>
      </c>
      <c r="AK74" s="127">
        <f t="shared" ref="AK74:AK80" si="43">IF(M73=M74,IF(AF74&gt;AF73,AF74-AF73,AF73-AF74),AF73+AF74)</f>
        <v>0</v>
      </c>
      <c r="AL74" s="127">
        <f t="shared" ref="AL74:AL80" si="44">AT74*COS(RADIANS(AE74))</f>
        <v>0</v>
      </c>
      <c r="AM74" s="132" t="str">
        <f t="shared" ref="AM74:AM80" si="45">IF(AC74=0," ",IF(AJ74=TRUE,IF(J73=J74,IF(Y74&gt;Y73,IF(J74="N","N","S"),IF(J74="N","S","N")),J74),"NA"))</f>
        <v xml:space="preserve"> </v>
      </c>
      <c r="AN74" s="127">
        <f t="shared" ref="AN74:AN80" si="46">IF(AC74=0,0,DEGREES(ATAN(RADIANS(60*AK74)/RADIANS(AC74))))</f>
        <v>0</v>
      </c>
      <c r="AO74" s="132" t="str">
        <f t="shared" ref="AO74:AO80" si="47">IF(AJ74=TRUE,IF(M73=M74,IF(AF74&gt;AF73,IF(M74="E","E","W"),IF(M74="E","W","E")),M74),"NA")</f>
        <v>W</v>
      </c>
      <c r="AP74" s="128">
        <f t="shared" ref="AP74:AP80" si="48">IF(AS74="NA","NA",IF(AM74="NA","NA",ROUND(IF(AM74=" ",IF(AS74="W","270","090"),IF(AH74=TRUE,IF(AM74="S",IF(AO74="W",180+AN74,180-AN74),IF(AS74="E",AN74,360-AN74)),"NA")),1)))</f>
        <v>270</v>
      </c>
      <c r="AQ74" s="127">
        <f t="shared" si="29"/>
        <v>0</v>
      </c>
      <c r="AR74" s="129">
        <f t="shared" ref="AR74:AR80" si="49">IF(AP74="NA","NA",ROUND(IF(AD74=0,60*AL74,AD74*60/COS(AQ74)),1))</f>
        <v>0</v>
      </c>
      <c r="AS74" s="127" t="str">
        <f t="shared" ref="AS74:AS80" si="50">IF(AK74&gt;180,IF(M73="E","E","W"),AO74)</f>
        <v>W</v>
      </c>
      <c r="AT74" s="127">
        <f t="shared" ref="AT74:AT80" si="51">IF(M73=M74,IF(AF74&gt;AF73,AF74-AF73,AF73-AF74),IF((AF73+AF74)&gt;180,360-(AF73+AF74),AF73+AF74))</f>
        <v>0</v>
      </c>
      <c r="AU74" s="127" t="s">
        <v>17</v>
      </c>
      <c r="AV74" s="133">
        <f t="shared" ref="AV74:AV80" si="52">RADIANS(Y73)</f>
        <v>0</v>
      </c>
      <c r="AW74" s="133">
        <f t="shared" ref="AW74:AW80" si="53">RADIANS(Y74)</f>
        <v>0</v>
      </c>
      <c r="AX74" s="133">
        <f t="shared" ref="AX74:AX80" si="54">RADIANS(AT74)</f>
        <v>0</v>
      </c>
    </row>
    <row r="75" spans="1:50" ht="16.149999999999999" customHeight="1" x14ac:dyDescent="0.25">
      <c r="A75" s="106"/>
      <c r="B75" s="3"/>
      <c r="C75" s="106"/>
      <c r="D75" s="106"/>
      <c r="E75" s="106"/>
      <c r="G75" s="6">
        <v>65</v>
      </c>
      <c r="H75" s="11"/>
      <c r="I75" s="14"/>
      <c r="J75" s="7" t="s">
        <v>28</v>
      </c>
      <c r="K75" s="15"/>
      <c r="L75" s="14"/>
      <c r="M75" s="8" t="s">
        <v>59</v>
      </c>
      <c r="N75" s="18"/>
      <c r="O75" s="31" t="str">
        <f t="shared" ref="O75:O80" si="55">IF(X75=TRUE," ",IF(AP75=" "," ",AP75))</f>
        <v xml:space="preserve"> </v>
      </c>
      <c r="P75" s="27" t="str">
        <f t="shared" ref="P75:P80" si="56">IF(X75=TRUE," ",AR75)</f>
        <v xml:space="preserve"> </v>
      </c>
      <c r="Q75" s="22" t="str">
        <f t="shared" ref="Q75:Q80" si="57">IF(P75=" "," ",CONCATENATE(ROUND(IF(J74=J75,60*DEGREES(ACOS(COS(AX75)*COS(AV75)*COS(AW75)+SIN(AV75)*SIN(AW75))),60*DEGREES(ACOS(COS(AX75)*COS(AV75)*COS(AW75)-SIN(AV75)*SIN(AW75)))),2),AU75))</f>
        <v xml:space="preserve"> </v>
      </c>
      <c r="R75" s="23" t="str">
        <f t="shared" si="30"/>
        <v/>
      </c>
      <c r="S75" s="23" t="e">
        <f t="shared" ref="S75:S80" si="58">IF(P75&lt;&gt;"",P75+S74,"")</f>
        <v>#VALUE!</v>
      </c>
      <c r="T75" s="23" t="s">
        <v>57</v>
      </c>
      <c r="U75" s="23">
        <v>31</v>
      </c>
      <c r="V75" s="23">
        <v>6</v>
      </c>
      <c r="X75" s="110" t="b">
        <f t="shared" si="38"/>
        <v>1</v>
      </c>
      <c r="Y75" s="127">
        <f t="shared" si="32"/>
        <v>0</v>
      </c>
      <c r="Z75" s="127" t="b">
        <f t="shared" si="33"/>
        <v>1</v>
      </c>
      <c r="AA75" s="127" t="b">
        <f t="shared" si="34"/>
        <v>1</v>
      </c>
      <c r="AB75" s="131">
        <f t="shared" si="35"/>
        <v>-3.8166634634979276E-13</v>
      </c>
      <c r="AC75" s="131">
        <f t="shared" si="39"/>
        <v>0</v>
      </c>
      <c r="AD75" s="127">
        <f t="shared" si="40"/>
        <v>0</v>
      </c>
      <c r="AE75" s="127">
        <f t="shared" si="41"/>
        <v>0</v>
      </c>
      <c r="AF75" s="127">
        <f t="shared" si="36"/>
        <v>0</v>
      </c>
      <c r="AG75" s="127" t="b">
        <f t="shared" ref="AG75:AG80" si="59">IF(AF75&gt;180,FALSE,IF(AF75&lt;0,FALSE,TRUE))</f>
        <v>1</v>
      </c>
      <c r="AH75" s="127" t="b">
        <f t="shared" si="31"/>
        <v>1</v>
      </c>
      <c r="AI75" s="127" t="b">
        <f t="shared" si="37"/>
        <v>1</v>
      </c>
      <c r="AJ75" s="127" t="b">
        <f t="shared" si="42"/>
        <v>1</v>
      </c>
      <c r="AK75" s="127">
        <f t="shared" si="43"/>
        <v>0</v>
      </c>
      <c r="AL75" s="127">
        <f t="shared" si="44"/>
        <v>0</v>
      </c>
      <c r="AM75" s="132" t="str">
        <f t="shared" si="45"/>
        <v xml:space="preserve"> </v>
      </c>
      <c r="AN75" s="127">
        <f t="shared" si="46"/>
        <v>0</v>
      </c>
      <c r="AO75" s="132" t="str">
        <f t="shared" si="47"/>
        <v>W</v>
      </c>
      <c r="AP75" s="128">
        <f t="shared" si="48"/>
        <v>270</v>
      </c>
      <c r="AQ75" s="127">
        <f t="shared" ref="AQ75:AQ80" si="60">RADIANS(AN75)</f>
        <v>0</v>
      </c>
      <c r="AR75" s="129">
        <f t="shared" si="49"/>
        <v>0</v>
      </c>
      <c r="AS75" s="127" t="str">
        <f t="shared" si="50"/>
        <v>W</v>
      </c>
      <c r="AT75" s="127">
        <f t="shared" si="51"/>
        <v>0</v>
      </c>
      <c r="AU75" s="127" t="s">
        <v>17</v>
      </c>
      <c r="AV75" s="133">
        <f t="shared" si="52"/>
        <v>0</v>
      </c>
      <c r="AW75" s="133">
        <f t="shared" si="53"/>
        <v>0</v>
      </c>
      <c r="AX75" s="133">
        <f t="shared" si="54"/>
        <v>0</v>
      </c>
    </row>
    <row r="76" spans="1:50" ht="16.149999999999999" customHeight="1" x14ac:dyDescent="0.25">
      <c r="A76" s="106"/>
      <c r="B76" s="3"/>
      <c r="C76" s="106"/>
      <c r="D76" s="106"/>
      <c r="E76" s="106"/>
      <c r="G76" s="9">
        <v>66</v>
      </c>
      <c r="H76" s="11"/>
      <c r="I76" s="14"/>
      <c r="J76" s="7" t="s">
        <v>28</v>
      </c>
      <c r="K76" s="15"/>
      <c r="L76" s="14"/>
      <c r="M76" s="8" t="s">
        <v>59</v>
      </c>
      <c r="N76" s="18"/>
      <c r="O76" s="31" t="str">
        <f t="shared" si="55"/>
        <v xml:space="preserve"> </v>
      </c>
      <c r="P76" s="27" t="str">
        <f t="shared" si="56"/>
        <v xml:space="preserve"> </v>
      </c>
      <c r="Q76" s="22" t="str">
        <f t="shared" si="57"/>
        <v xml:space="preserve"> </v>
      </c>
      <c r="R76" s="23" t="str">
        <f t="shared" ref="R76:R82" si="61">IF(ISERROR(IF(R75-P76&lt;0,"",R75-P76)),"",(IF(R75-P76&lt;0,"",R75-P76)))</f>
        <v/>
      </c>
      <c r="S76" s="23" t="e">
        <f t="shared" si="58"/>
        <v>#VALUE!</v>
      </c>
      <c r="T76" s="23" t="s">
        <v>57</v>
      </c>
      <c r="U76" s="23">
        <v>31</v>
      </c>
      <c r="V76" s="23">
        <v>6</v>
      </c>
      <c r="X76" s="110" t="b">
        <f t="shared" si="38"/>
        <v>1</v>
      </c>
      <c r="Y76" s="127">
        <f t="shared" si="32"/>
        <v>0</v>
      </c>
      <c r="Z76" s="127" t="b">
        <f t="shared" si="33"/>
        <v>1</v>
      </c>
      <c r="AA76" s="127" t="b">
        <f t="shared" si="34"/>
        <v>1</v>
      </c>
      <c r="AB76" s="131">
        <f t="shared" si="35"/>
        <v>-3.8166634634979276E-13</v>
      </c>
      <c r="AC76" s="131">
        <f t="shared" si="39"/>
        <v>0</v>
      </c>
      <c r="AD76" s="127">
        <f t="shared" si="40"/>
        <v>0</v>
      </c>
      <c r="AE76" s="127">
        <f t="shared" si="41"/>
        <v>0</v>
      </c>
      <c r="AF76" s="127">
        <f t="shared" si="36"/>
        <v>0</v>
      </c>
      <c r="AG76" s="127" t="b">
        <f t="shared" si="59"/>
        <v>1</v>
      </c>
      <c r="AH76" s="127" t="b">
        <f t="shared" si="31"/>
        <v>1</v>
      </c>
      <c r="AI76" s="127" t="b">
        <f t="shared" si="37"/>
        <v>1</v>
      </c>
      <c r="AJ76" s="127" t="b">
        <f t="shared" si="42"/>
        <v>1</v>
      </c>
      <c r="AK76" s="127">
        <f t="shared" si="43"/>
        <v>0</v>
      </c>
      <c r="AL76" s="127">
        <f t="shared" si="44"/>
        <v>0</v>
      </c>
      <c r="AM76" s="132" t="str">
        <f t="shared" si="45"/>
        <v xml:space="preserve"> </v>
      </c>
      <c r="AN76" s="127">
        <f t="shared" si="46"/>
        <v>0</v>
      </c>
      <c r="AO76" s="132" t="str">
        <f t="shared" si="47"/>
        <v>W</v>
      </c>
      <c r="AP76" s="128">
        <f t="shared" si="48"/>
        <v>270</v>
      </c>
      <c r="AQ76" s="127">
        <f t="shared" si="60"/>
        <v>0</v>
      </c>
      <c r="AR76" s="129">
        <f t="shared" si="49"/>
        <v>0</v>
      </c>
      <c r="AS76" s="127" t="str">
        <f t="shared" si="50"/>
        <v>W</v>
      </c>
      <c r="AT76" s="127">
        <f t="shared" si="51"/>
        <v>0</v>
      </c>
      <c r="AU76" s="127" t="s">
        <v>17</v>
      </c>
      <c r="AV76" s="133">
        <f t="shared" si="52"/>
        <v>0</v>
      </c>
      <c r="AW76" s="133">
        <f t="shared" si="53"/>
        <v>0</v>
      </c>
      <c r="AX76" s="133">
        <f t="shared" si="54"/>
        <v>0</v>
      </c>
    </row>
    <row r="77" spans="1:50" ht="16.149999999999999" customHeight="1" x14ac:dyDescent="0.25">
      <c r="A77" s="106"/>
      <c r="B77" s="3"/>
      <c r="C77" s="106"/>
      <c r="D77" s="106"/>
      <c r="E77" s="106"/>
      <c r="G77" s="6">
        <v>67</v>
      </c>
      <c r="H77" s="11"/>
      <c r="I77" s="14"/>
      <c r="J77" s="7" t="s">
        <v>28</v>
      </c>
      <c r="K77" s="15"/>
      <c r="L77" s="14"/>
      <c r="M77" s="8" t="s">
        <v>59</v>
      </c>
      <c r="N77" s="18"/>
      <c r="O77" s="31" t="str">
        <f t="shared" si="55"/>
        <v xml:space="preserve"> </v>
      </c>
      <c r="P77" s="27" t="str">
        <f t="shared" si="56"/>
        <v xml:space="preserve"> </v>
      </c>
      <c r="Q77" s="22" t="str">
        <f t="shared" si="57"/>
        <v xml:space="preserve"> </v>
      </c>
      <c r="R77" s="23" t="str">
        <f t="shared" si="61"/>
        <v/>
      </c>
      <c r="S77" s="23" t="e">
        <f t="shared" si="58"/>
        <v>#VALUE!</v>
      </c>
      <c r="T77" s="23" t="s">
        <v>57</v>
      </c>
      <c r="U77" s="23">
        <v>31</v>
      </c>
      <c r="V77" s="23">
        <v>6</v>
      </c>
      <c r="X77" s="110" t="b">
        <f t="shared" si="38"/>
        <v>1</v>
      </c>
      <c r="Y77" s="127">
        <f t="shared" si="32"/>
        <v>0</v>
      </c>
      <c r="Z77" s="127" t="b">
        <f t="shared" si="33"/>
        <v>1</v>
      </c>
      <c r="AA77" s="127" t="b">
        <f t="shared" si="34"/>
        <v>1</v>
      </c>
      <c r="AB77" s="131">
        <f t="shared" si="35"/>
        <v>-3.8166634634979276E-13</v>
      </c>
      <c r="AC77" s="131">
        <f t="shared" si="39"/>
        <v>0</v>
      </c>
      <c r="AD77" s="127">
        <f t="shared" si="40"/>
        <v>0</v>
      </c>
      <c r="AE77" s="127">
        <f t="shared" si="41"/>
        <v>0</v>
      </c>
      <c r="AF77" s="127">
        <f t="shared" si="36"/>
        <v>0</v>
      </c>
      <c r="AG77" s="127" t="b">
        <f t="shared" si="59"/>
        <v>1</v>
      </c>
      <c r="AH77" s="127" t="b">
        <f t="shared" si="31"/>
        <v>1</v>
      </c>
      <c r="AI77" s="127" t="b">
        <f t="shared" si="37"/>
        <v>1</v>
      </c>
      <c r="AJ77" s="127" t="b">
        <f t="shared" si="42"/>
        <v>1</v>
      </c>
      <c r="AK77" s="127">
        <f t="shared" si="43"/>
        <v>0</v>
      </c>
      <c r="AL77" s="127">
        <f t="shared" si="44"/>
        <v>0</v>
      </c>
      <c r="AM77" s="132" t="str">
        <f t="shared" si="45"/>
        <v xml:space="preserve"> </v>
      </c>
      <c r="AN77" s="127">
        <f t="shared" si="46"/>
        <v>0</v>
      </c>
      <c r="AO77" s="132" t="str">
        <f t="shared" si="47"/>
        <v>W</v>
      </c>
      <c r="AP77" s="128">
        <f t="shared" si="48"/>
        <v>270</v>
      </c>
      <c r="AQ77" s="127">
        <f t="shared" si="60"/>
        <v>0</v>
      </c>
      <c r="AR77" s="129">
        <f t="shared" si="49"/>
        <v>0</v>
      </c>
      <c r="AS77" s="127" t="str">
        <f t="shared" si="50"/>
        <v>W</v>
      </c>
      <c r="AT77" s="127">
        <f t="shared" si="51"/>
        <v>0</v>
      </c>
      <c r="AU77" s="127" t="s">
        <v>17</v>
      </c>
      <c r="AV77" s="133">
        <f t="shared" si="52"/>
        <v>0</v>
      </c>
      <c r="AW77" s="133">
        <f t="shared" si="53"/>
        <v>0</v>
      </c>
      <c r="AX77" s="133">
        <f t="shared" si="54"/>
        <v>0</v>
      </c>
    </row>
    <row r="78" spans="1:50" ht="16.149999999999999" customHeight="1" x14ac:dyDescent="0.25">
      <c r="A78" s="106"/>
      <c r="B78" s="3"/>
      <c r="C78" s="106"/>
      <c r="D78" s="106"/>
      <c r="E78" s="106"/>
      <c r="G78" s="9">
        <v>68</v>
      </c>
      <c r="H78" s="11"/>
      <c r="I78" s="14"/>
      <c r="J78" s="7" t="s">
        <v>28</v>
      </c>
      <c r="K78" s="15"/>
      <c r="L78" s="14"/>
      <c r="M78" s="8" t="s">
        <v>59</v>
      </c>
      <c r="N78" s="18"/>
      <c r="O78" s="31" t="str">
        <f t="shared" si="55"/>
        <v xml:space="preserve"> </v>
      </c>
      <c r="P78" s="27" t="str">
        <f t="shared" si="56"/>
        <v xml:space="preserve"> </v>
      </c>
      <c r="Q78" s="22" t="str">
        <f t="shared" si="57"/>
        <v xml:space="preserve"> </v>
      </c>
      <c r="R78" s="23" t="str">
        <f t="shared" si="61"/>
        <v/>
      </c>
      <c r="S78" s="23" t="e">
        <f t="shared" si="58"/>
        <v>#VALUE!</v>
      </c>
      <c r="T78" s="23" t="s">
        <v>57</v>
      </c>
      <c r="U78" s="23">
        <v>31</v>
      </c>
      <c r="V78" s="23">
        <v>6</v>
      </c>
      <c r="X78" s="110" t="b">
        <f t="shared" si="38"/>
        <v>1</v>
      </c>
      <c r="Y78" s="127">
        <f t="shared" si="32"/>
        <v>0</v>
      </c>
      <c r="Z78" s="127" t="b">
        <f t="shared" si="33"/>
        <v>1</v>
      </c>
      <c r="AA78" s="127" t="b">
        <f t="shared" si="34"/>
        <v>1</v>
      </c>
      <c r="AB78" s="131">
        <f t="shared" si="35"/>
        <v>-3.8166634634979276E-13</v>
      </c>
      <c r="AC78" s="131">
        <f t="shared" si="39"/>
        <v>0</v>
      </c>
      <c r="AD78" s="127">
        <f t="shared" si="40"/>
        <v>0</v>
      </c>
      <c r="AE78" s="127">
        <f t="shared" si="41"/>
        <v>0</v>
      </c>
      <c r="AF78" s="127">
        <f t="shared" si="36"/>
        <v>0</v>
      </c>
      <c r="AG78" s="127" t="b">
        <f t="shared" si="59"/>
        <v>1</v>
      </c>
      <c r="AH78" s="127" t="b">
        <f t="shared" si="31"/>
        <v>1</v>
      </c>
      <c r="AI78" s="127" t="b">
        <f t="shared" si="37"/>
        <v>1</v>
      </c>
      <c r="AJ78" s="127" t="b">
        <f t="shared" si="42"/>
        <v>1</v>
      </c>
      <c r="AK78" s="127">
        <f t="shared" si="43"/>
        <v>0</v>
      </c>
      <c r="AL78" s="127">
        <f t="shared" si="44"/>
        <v>0</v>
      </c>
      <c r="AM78" s="132" t="str">
        <f t="shared" si="45"/>
        <v xml:space="preserve"> </v>
      </c>
      <c r="AN78" s="127">
        <f t="shared" si="46"/>
        <v>0</v>
      </c>
      <c r="AO78" s="132" t="str">
        <f t="shared" si="47"/>
        <v>W</v>
      </c>
      <c r="AP78" s="128">
        <f t="shared" si="48"/>
        <v>270</v>
      </c>
      <c r="AQ78" s="127">
        <f t="shared" si="60"/>
        <v>0</v>
      </c>
      <c r="AR78" s="129">
        <f t="shared" si="49"/>
        <v>0</v>
      </c>
      <c r="AS78" s="127" t="str">
        <f t="shared" si="50"/>
        <v>W</v>
      </c>
      <c r="AT78" s="127">
        <f t="shared" si="51"/>
        <v>0</v>
      </c>
      <c r="AU78" s="127" t="s">
        <v>17</v>
      </c>
      <c r="AV78" s="133">
        <f t="shared" si="52"/>
        <v>0</v>
      </c>
      <c r="AW78" s="133">
        <f t="shared" si="53"/>
        <v>0</v>
      </c>
      <c r="AX78" s="133">
        <f t="shared" si="54"/>
        <v>0</v>
      </c>
    </row>
    <row r="79" spans="1:50" ht="16.149999999999999" customHeight="1" x14ac:dyDescent="0.25">
      <c r="A79" s="106"/>
      <c r="B79" s="3"/>
      <c r="C79" s="106"/>
      <c r="D79" s="106"/>
      <c r="E79" s="106"/>
      <c r="G79" s="6">
        <v>69</v>
      </c>
      <c r="H79" s="11"/>
      <c r="I79" s="14"/>
      <c r="J79" s="7" t="s">
        <v>28</v>
      </c>
      <c r="K79" s="15"/>
      <c r="L79" s="14"/>
      <c r="M79" s="8" t="s">
        <v>59</v>
      </c>
      <c r="N79" s="18"/>
      <c r="O79" s="31" t="str">
        <f t="shared" si="55"/>
        <v xml:space="preserve"> </v>
      </c>
      <c r="P79" s="27" t="str">
        <f t="shared" si="56"/>
        <v xml:space="preserve"> </v>
      </c>
      <c r="Q79" s="22" t="str">
        <f t="shared" si="57"/>
        <v xml:space="preserve"> </v>
      </c>
      <c r="R79" s="23" t="str">
        <f t="shared" si="61"/>
        <v/>
      </c>
      <c r="S79" s="23" t="e">
        <f t="shared" si="58"/>
        <v>#VALUE!</v>
      </c>
      <c r="T79" s="23" t="s">
        <v>57</v>
      </c>
      <c r="U79" s="23">
        <v>31</v>
      </c>
      <c r="V79" s="23">
        <v>6</v>
      </c>
      <c r="X79" s="110" t="b">
        <f t="shared" si="38"/>
        <v>1</v>
      </c>
      <c r="Y79" s="127">
        <f t="shared" si="32"/>
        <v>0</v>
      </c>
      <c r="Z79" s="127" t="b">
        <f t="shared" si="33"/>
        <v>1</v>
      </c>
      <c r="AA79" s="127" t="b">
        <f t="shared" si="34"/>
        <v>1</v>
      </c>
      <c r="AB79" s="131">
        <f t="shared" si="35"/>
        <v>-3.8166634634979276E-13</v>
      </c>
      <c r="AC79" s="131">
        <f t="shared" si="39"/>
        <v>0</v>
      </c>
      <c r="AD79" s="127">
        <f t="shared" si="40"/>
        <v>0</v>
      </c>
      <c r="AE79" s="127">
        <f t="shared" si="41"/>
        <v>0</v>
      </c>
      <c r="AF79" s="127">
        <f t="shared" si="36"/>
        <v>0</v>
      </c>
      <c r="AG79" s="127" t="b">
        <f t="shared" si="59"/>
        <v>1</v>
      </c>
      <c r="AH79" s="127" t="b">
        <f t="shared" si="31"/>
        <v>1</v>
      </c>
      <c r="AI79" s="127" t="b">
        <f t="shared" si="37"/>
        <v>1</v>
      </c>
      <c r="AJ79" s="127" t="b">
        <f t="shared" si="42"/>
        <v>1</v>
      </c>
      <c r="AK79" s="127">
        <f t="shared" si="43"/>
        <v>0</v>
      </c>
      <c r="AL79" s="127">
        <f t="shared" si="44"/>
        <v>0</v>
      </c>
      <c r="AM79" s="132" t="str">
        <f t="shared" si="45"/>
        <v xml:space="preserve"> </v>
      </c>
      <c r="AN79" s="127">
        <f t="shared" si="46"/>
        <v>0</v>
      </c>
      <c r="AO79" s="132" t="str">
        <f t="shared" si="47"/>
        <v>W</v>
      </c>
      <c r="AP79" s="128">
        <f t="shared" si="48"/>
        <v>270</v>
      </c>
      <c r="AQ79" s="127">
        <f t="shared" si="60"/>
        <v>0</v>
      </c>
      <c r="AR79" s="129">
        <f t="shared" si="49"/>
        <v>0</v>
      </c>
      <c r="AS79" s="127" t="str">
        <f t="shared" si="50"/>
        <v>W</v>
      </c>
      <c r="AT79" s="127">
        <f t="shared" si="51"/>
        <v>0</v>
      </c>
      <c r="AU79" s="127" t="s">
        <v>17</v>
      </c>
      <c r="AV79" s="133">
        <f t="shared" si="52"/>
        <v>0</v>
      </c>
      <c r="AW79" s="133">
        <f t="shared" si="53"/>
        <v>0</v>
      </c>
      <c r="AX79" s="133">
        <f t="shared" si="54"/>
        <v>0</v>
      </c>
    </row>
    <row r="80" spans="1:50" ht="16.149999999999999" customHeight="1" x14ac:dyDescent="0.25">
      <c r="A80" s="106"/>
      <c r="B80" s="3"/>
      <c r="C80" s="106"/>
      <c r="D80" s="106"/>
      <c r="E80" s="106"/>
      <c r="G80" s="9">
        <v>70</v>
      </c>
      <c r="H80" s="11"/>
      <c r="I80" s="14"/>
      <c r="J80" s="7" t="s">
        <v>28</v>
      </c>
      <c r="K80" s="15"/>
      <c r="L80" s="14"/>
      <c r="M80" s="8" t="s">
        <v>59</v>
      </c>
      <c r="N80" s="19"/>
      <c r="O80" s="31" t="str">
        <f t="shared" si="55"/>
        <v xml:space="preserve"> </v>
      </c>
      <c r="P80" s="27" t="str">
        <f t="shared" si="56"/>
        <v xml:space="preserve"> </v>
      </c>
      <c r="Q80" s="22" t="str">
        <f t="shared" si="57"/>
        <v xml:space="preserve"> </v>
      </c>
      <c r="R80" s="23" t="str">
        <f t="shared" si="61"/>
        <v/>
      </c>
      <c r="S80" s="23" t="e">
        <f t="shared" si="58"/>
        <v>#VALUE!</v>
      </c>
      <c r="T80" s="23" t="s">
        <v>57</v>
      </c>
      <c r="U80" s="23">
        <v>31</v>
      </c>
      <c r="V80" s="23">
        <v>10</v>
      </c>
      <c r="X80" s="110" t="b">
        <f t="shared" si="38"/>
        <v>1</v>
      </c>
      <c r="Y80" s="127">
        <f t="shared" si="32"/>
        <v>0</v>
      </c>
      <c r="Z80" s="127" t="b">
        <f t="shared" si="33"/>
        <v>1</v>
      </c>
      <c r="AA80" s="127" t="b">
        <f t="shared" si="34"/>
        <v>1</v>
      </c>
      <c r="AB80" s="131">
        <f t="shared" si="35"/>
        <v>-3.8166634634979276E-13</v>
      </c>
      <c r="AC80" s="131">
        <f t="shared" si="39"/>
        <v>0</v>
      </c>
      <c r="AD80" s="127">
        <f t="shared" si="40"/>
        <v>0</v>
      </c>
      <c r="AE80" s="127">
        <f t="shared" si="41"/>
        <v>0</v>
      </c>
      <c r="AF80" s="127">
        <f t="shared" si="36"/>
        <v>0</v>
      </c>
      <c r="AG80" s="127" t="b">
        <f t="shared" si="59"/>
        <v>1</v>
      </c>
      <c r="AH80" s="127" t="b">
        <f t="shared" si="31"/>
        <v>1</v>
      </c>
      <c r="AI80" s="127" t="b">
        <f t="shared" si="37"/>
        <v>1</v>
      </c>
      <c r="AJ80" s="127" t="b">
        <f t="shared" si="42"/>
        <v>1</v>
      </c>
      <c r="AK80" s="127">
        <f t="shared" si="43"/>
        <v>0</v>
      </c>
      <c r="AL80" s="127">
        <f t="shared" si="44"/>
        <v>0</v>
      </c>
      <c r="AM80" s="132" t="str">
        <f t="shared" si="45"/>
        <v xml:space="preserve"> </v>
      </c>
      <c r="AN80" s="127">
        <f t="shared" si="46"/>
        <v>0</v>
      </c>
      <c r="AO80" s="132" t="str">
        <f t="shared" si="47"/>
        <v>W</v>
      </c>
      <c r="AP80" s="128">
        <f t="shared" si="48"/>
        <v>270</v>
      </c>
      <c r="AQ80" s="127">
        <f t="shared" si="60"/>
        <v>0</v>
      </c>
      <c r="AR80" s="129">
        <f t="shared" si="49"/>
        <v>0</v>
      </c>
      <c r="AS80" s="127" t="str">
        <f t="shared" si="50"/>
        <v>W</v>
      </c>
      <c r="AT80" s="127">
        <f t="shared" si="51"/>
        <v>0</v>
      </c>
      <c r="AU80" s="127" t="s">
        <v>17</v>
      </c>
      <c r="AV80" s="133">
        <f t="shared" si="52"/>
        <v>0</v>
      </c>
      <c r="AW80" s="133">
        <f t="shared" si="53"/>
        <v>0</v>
      </c>
      <c r="AX80" s="133">
        <f t="shared" si="54"/>
        <v>0</v>
      </c>
    </row>
    <row r="81" spans="1:50" ht="16.149999999999999" customHeight="1" x14ac:dyDescent="0.25">
      <c r="A81" s="106"/>
      <c r="B81" s="3"/>
      <c r="C81" s="106"/>
      <c r="D81" s="106"/>
      <c r="E81" s="106"/>
      <c r="G81" s="6">
        <v>71</v>
      </c>
      <c r="H81" s="11"/>
      <c r="I81" s="14"/>
      <c r="J81" s="7" t="s">
        <v>28</v>
      </c>
      <c r="K81" s="15"/>
      <c r="L81" s="14"/>
      <c r="M81" s="8" t="s">
        <v>59</v>
      </c>
      <c r="N81" s="18"/>
      <c r="O81" s="31" t="str">
        <f>IF(X81=TRUE," ",IF(AP81=" "," ",AP81))</f>
        <v xml:space="preserve"> </v>
      </c>
      <c r="P81" s="27" t="str">
        <f>IF(X81=TRUE," ",AR81)</f>
        <v xml:space="preserve"> </v>
      </c>
      <c r="Q81" s="22" t="str">
        <f>IF(P81=" "," ",CONCATENATE(ROUND(IF(J80=J81,60*DEGREES(ACOS(COS(AX81)*COS(AV81)*COS(AW81)+SIN(AV81)*SIN(AW81))),60*DEGREES(ACOS(COS(AX81)*COS(AV81)*COS(AW81)-SIN(AV81)*SIN(AW81)))),2),AU81))</f>
        <v xml:space="preserve"> </v>
      </c>
      <c r="R81" s="23" t="str">
        <f t="shared" si="61"/>
        <v/>
      </c>
      <c r="X81" s="110" t="b">
        <f>OR(H80="",I80="",J80="",K80="",L80="",M80="",H80=" ",I80=" ",J80=" ",K80=" ",L80=" ",M80=" ",H81="",I81="",J81="",K81="",L81="",M81="",H81=" ",I81=" ",J81=" ",K81=" ",L81=" ",M81=" ")</f>
        <v>1</v>
      </c>
      <c r="Y81" s="127">
        <f>H81+I81/60</f>
        <v>0</v>
      </c>
      <c r="Z81" s="127" t="b">
        <f>IF(Y81&gt;90,FALSE,IF(Y81&lt;0,FALSE,TRUE))</f>
        <v>1</v>
      </c>
      <c r="AA81" s="127" t="b">
        <f>OR(J81="N",J81="S")</f>
        <v>1</v>
      </c>
      <c r="AB81" s="131">
        <f>7915.7*LOG10(TAN(RADIANS(45+Y81/2)))-23.4*SIN(RADIANS(Y81))+0.01*SIN(RADIANS(3*Y81))</f>
        <v>-3.8166634634979276E-13</v>
      </c>
      <c r="AC81" s="131">
        <f>IF(J80=J81,IF(AB81&gt;AB80,AB81-AB80,AB80-AB81),AB80+AB81)</f>
        <v>0</v>
      </c>
      <c r="AD81" s="127">
        <f>IF(J80=J81,IF(Y81&gt;Y80,Y81-Y80,Y80-Y81),Y80+Y81)</f>
        <v>0</v>
      </c>
      <c r="AE81" s="127">
        <f>IF(J80=J81,(Y80+Y81)/2,IF(Y80&gt;Y81,(Y80-Y81)/2,(Y81-Y80)/2))</f>
        <v>0</v>
      </c>
      <c r="AF81" s="127">
        <f>K81+L81/60</f>
        <v>0</v>
      </c>
      <c r="AG81" s="127" t="b">
        <f>IF(AF81&gt;180,FALSE,IF(AF81&lt;0,FALSE,TRUE))</f>
        <v>1</v>
      </c>
      <c r="AH81" s="127" t="b">
        <f>AND(Z80,Z81,AG80,AG81)</f>
        <v>1</v>
      </c>
      <c r="AI81" s="127" t="b">
        <f>OR(M81="E",M81="W")</f>
        <v>1</v>
      </c>
      <c r="AJ81" s="127" t="b">
        <f>AND(AA80=TRUE,AA81=TRUE,AI80=TRUE,AI81=TRUE)</f>
        <v>1</v>
      </c>
      <c r="AK81" s="127">
        <f>IF(M80=M81,IF(AF81&gt;AF80,AF81-AF80,AF80-AF81),AF80+AF81)</f>
        <v>0</v>
      </c>
      <c r="AL81" s="127">
        <f>AT81*COS(RADIANS(AE81))</f>
        <v>0</v>
      </c>
      <c r="AM81" s="132" t="str">
        <f>IF(AC81=0," ",IF(AJ81=TRUE,IF(J80=J81,IF(Y81&gt;Y80,IF(J81="N","N","S"),IF(J81="N","S","N")),J81),"NA"))</f>
        <v xml:space="preserve"> </v>
      </c>
      <c r="AN81" s="127">
        <f>IF(AC81=0,0,DEGREES(ATAN(RADIANS(60*AK81)/RADIANS(AC81))))</f>
        <v>0</v>
      </c>
      <c r="AO81" s="132" t="str">
        <f>IF(AJ81=TRUE,IF(M80=M81,IF(AF81&gt;AF80,IF(M81="E","E","W"),IF(M81="E","W","E")),M81),"NA")</f>
        <v>W</v>
      </c>
      <c r="AP81" s="128">
        <f>IF(AS81="NA","NA",IF(AM81="NA","NA",ROUND(IF(AM81=" ",IF(AS81="W","270","090"),IF(AH81=TRUE,IF(AM81="S",IF(AO81="W",180+AN81,180-AN81),IF(AS81="E",AN81,360-AN81)),"NA")),1)))</f>
        <v>270</v>
      </c>
      <c r="AQ81" s="127">
        <f>RADIANS(AN81)</f>
        <v>0</v>
      </c>
      <c r="AR81" s="129">
        <f>IF(AP81="NA","NA",ROUND(IF(AD81=0,60*AL81,AD81*60/COS(AQ81)),1))</f>
        <v>0</v>
      </c>
      <c r="AS81" s="127" t="str">
        <f>IF(AK81&gt;180,IF(M80="E","E","W"),AO81)</f>
        <v>W</v>
      </c>
      <c r="AT81" s="127">
        <f>IF(M80=M81,IF(AF81&gt;AF80,AF81-AF80,AF80-AF81),IF((AF80+AF81)&gt;180,360-(AF80+AF81),AF80+AF81))</f>
        <v>0</v>
      </c>
      <c r="AU81" s="127" t="s">
        <v>17</v>
      </c>
      <c r="AV81" s="133">
        <f>RADIANS(Y80)</f>
        <v>0</v>
      </c>
      <c r="AW81" s="133">
        <f>RADIANS(Y81)</f>
        <v>0</v>
      </c>
      <c r="AX81" s="133">
        <f>RADIANS(AT81)</f>
        <v>0</v>
      </c>
    </row>
    <row r="82" spans="1:50" ht="16.149999999999999" customHeight="1" x14ac:dyDescent="0.25">
      <c r="A82" s="106"/>
      <c r="B82" s="3"/>
      <c r="C82" s="106"/>
      <c r="D82" s="106"/>
      <c r="E82" s="106"/>
      <c r="G82" s="9">
        <v>72</v>
      </c>
      <c r="H82" s="11"/>
      <c r="I82" s="14"/>
      <c r="J82" s="7" t="s">
        <v>28</v>
      </c>
      <c r="K82" s="15"/>
      <c r="L82" s="14"/>
      <c r="M82" s="8" t="s">
        <v>59</v>
      </c>
      <c r="N82" s="18"/>
      <c r="O82" s="31" t="str">
        <f>IF(X82=TRUE," ",IF(AP82=" "," ",AP82))</f>
        <v xml:space="preserve"> </v>
      </c>
      <c r="P82" s="27" t="str">
        <f>IF(X82=TRUE," ",AR82)</f>
        <v xml:space="preserve"> </v>
      </c>
      <c r="Q82" s="22" t="str">
        <f>IF(P82=" "," ",CONCATENATE(ROUND(IF(J81=J82,60*DEGREES(ACOS(COS(AX82)*COS(AV82)*COS(AW82)+SIN(AV82)*SIN(AW82))),60*DEGREES(ACOS(COS(AX82)*COS(AV82)*COS(AW82)-SIN(AV82)*SIN(AW82)))),2),AU82))</f>
        <v xml:space="preserve"> </v>
      </c>
      <c r="R82" s="23" t="str">
        <f t="shared" si="61"/>
        <v/>
      </c>
      <c r="S82" s="140"/>
      <c r="T82" s="140"/>
      <c r="U82" s="140"/>
      <c r="V82" s="140"/>
      <c r="X82" s="110" t="b">
        <f>OR(H81="",I81="",J81="",K81="",L81="",M81="",H81=" ",I81=" ",J81=" ",K81=" ",L81=" ",M81=" ",H82="",I82="",J82="",K82="",L82="",M82="",H82=" ",I82=" ",J82=" ",K82=" ",L82=" ",M82=" ")</f>
        <v>1</v>
      </c>
      <c r="Y82" s="127">
        <f>H82+I82/60</f>
        <v>0</v>
      </c>
      <c r="Z82" s="127" t="b">
        <f>IF(Y82&gt;90,FALSE,IF(Y82&lt;0,FALSE,TRUE))</f>
        <v>1</v>
      </c>
      <c r="AA82" s="127" t="b">
        <f>OR(J82="N",J82="S")</f>
        <v>1</v>
      </c>
      <c r="AB82" s="131">
        <f>7915.7*LOG10(TAN(RADIANS(45+Y82/2)))-23.4*SIN(RADIANS(Y82))+0.01*SIN(RADIANS(3*Y82))</f>
        <v>-3.8166634634979276E-13</v>
      </c>
      <c r="AC82" s="131">
        <f>IF(J81=J82,IF(AB82&gt;AB81,AB82-AB81,AB81-AB82),AB81+AB82)</f>
        <v>0</v>
      </c>
      <c r="AD82" s="127">
        <f>IF(J81=J82,IF(Y82&gt;Y81,Y82-Y81,Y81-Y82),Y81+Y82)</f>
        <v>0</v>
      </c>
      <c r="AE82" s="127">
        <f>IF(J81=J82,(Y81+Y82)/2,IF(Y81&gt;Y82,(Y81-Y82)/2,(Y82-Y81)/2))</f>
        <v>0</v>
      </c>
      <c r="AF82" s="127">
        <f>K82+L82/60</f>
        <v>0</v>
      </c>
      <c r="AG82" s="127" t="b">
        <f>IF(AF82&gt;180,FALSE,IF(AF82&lt;0,FALSE,TRUE))</f>
        <v>1</v>
      </c>
      <c r="AH82" s="127" t="b">
        <f>AND(Z81,Z82,AG81,AG82)</f>
        <v>1</v>
      </c>
      <c r="AI82" s="127" t="b">
        <f>OR(M82="E",M82="W")</f>
        <v>1</v>
      </c>
      <c r="AJ82" s="127" t="b">
        <f>AND(AA81=TRUE,AA82=TRUE,AI81=TRUE,AI82=TRUE)</f>
        <v>1</v>
      </c>
      <c r="AK82" s="127">
        <f>IF(M81=M82,IF(AF82&gt;AF81,AF82-AF81,AF81-AF82),AF81+AF82)</f>
        <v>0</v>
      </c>
      <c r="AL82" s="127">
        <f>AT82*COS(RADIANS(AE82))</f>
        <v>0</v>
      </c>
      <c r="AM82" s="132" t="str">
        <f>IF(AC82=0," ",IF(AJ82=TRUE,IF(J81=J82,IF(Y82&gt;Y81,IF(J82="N","N","S"),IF(J82="N","S","N")),J82),"NA"))</f>
        <v xml:space="preserve"> </v>
      </c>
      <c r="AN82" s="127">
        <f>IF(AC82=0,0,DEGREES(ATAN(RADIANS(60*AK82)/RADIANS(AC82))))</f>
        <v>0</v>
      </c>
      <c r="AO82" s="132" t="str">
        <f>IF(AJ82=TRUE,IF(M81=M82,IF(AF82&gt;AF81,IF(M82="E","E","W"),IF(M82="E","W","E")),M82),"NA")</f>
        <v>W</v>
      </c>
      <c r="AP82" s="128">
        <f>IF(AS82="NA","NA",IF(AM82="NA","NA",ROUND(IF(AM82=" ",IF(AS82="W","270","090"),IF(AH82=TRUE,IF(AM82="S",IF(AO82="W",180+AN82,180-AN82),IF(AS82="E",AN82,360-AN82)),"NA")),1)))</f>
        <v>270</v>
      </c>
      <c r="AQ82" s="127">
        <f>RADIANS(AN82)</f>
        <v>0</v>
      </c>
      <c r="AR82" s="129">
        <f>IF(AP82="NA","NA",ROUND(IF(AD82=0,60*AL82,AD82*60/COS(AQ82)),1))</f>
        <v>0</v>
      </c>
      <c r="AS82" s="127" t="str">
        <f>IF(AK82&gt;180,IF(M81="E","E","W"),AO82)</f>
        <v>W</v>
      </c>
      <c r="AT82" s="127">
        <f>IF(M81=M82,IF(AF82&gt;AF81,AF82-AF81,AF81-AF82),IF((AF81+AF82)&gt;180,360-(AF81+AF82),AF81+AF82))</f>
        <v>0</v>
      </c>
      <c r="AU82" s="127" t="s">
        <v>17</v>
      </c>
      <c r="AV82" s="133">
        <f>RADIANS(Y81)</f>
        <v>0</v>
      </c>
      <c r="AW82" s="133">
        <f>RADIANS(Y82)</f>
        <v>0</v>
      </c>
      <c r="AX82" s="133">
        <f>RADIANS(AT82)</f>
        <v>0</v>
      </c>
    </row>
    <row r="83" spans="1:50" x14ac:dyDescent="0.25">
      <c r="A83" s="106"/>
      <c r="B83" s="3"/>
      <c r="C83" s="106"/>
      <c r="D83" s="106"/>
      <c r="E83" s="106"/>
      <c r="F83" s="106"/>
      <c r="G83" s="141"/>
      <c r="H83" s="142"/>
      <c r="I83" s="143"/>
      <c r="J83" s="144"/>
      <c r="K83" s="145"/>
      <c r="L83" s="143"/>
      <c r="M83" s="144"/>
      <c r="N83" s="144"/>
      <c r="O83" s="141"/>
      <c r="P83" s="141"/>
      <c r="Q83" s="146"/>
      <c r="R83" s="140"/>
      <c r="S83" s="140"/>
      <c r="T83" s="140"/>
      <c r="U83" s="140"/>
      <c r="V83" s="140"/>
      <c r="W83" s="106"/>
      <c r="AO83" s="110"/>
      <c r="AP83" s="147"/>
      <c r="AQ83" s="110"/>
      <c r="AR83" s="148"/>
    </row>
    <row r="84" spans="1:50" x14ac:dyDescent="0.25">
      <c r="A84" s="106"/>
      <c r="B84" s="3"/>
      <c r="C84" s="106"/>
      <c r="D84" s="106"/>
      <c r="E84" s="106"/>
      <c r="F84" s="106"/>
      <c r="G84" s="141"/>
      <c r="H84" s="142"/>
      <c r="I84" s="143"/>
      <c r="J84" s="144"/>
      <c r="K84" s="145"/>
      <c r="L84" s="143"/>
      <c r="M84" s="144"/>
      <c r="N84" s="144"/>
      <c r="O84" s="141"/>
      <c r="P84" s="141"/>
      <c r="Q84" s="146"/>
      <c r="R84" s="140"/>
      <c r="S84" s="140"/>
      <c r="T84" s="140"/>
      <c r="U84" s="140"/>
      <c r="V84" s="140"/>
      <c r="W84" s="106"/>
      <c r="AO84" s="110"/>
      <c r="AP84" s="147"/>
      <c r="AQ84" s="110"/>
      <c r="AR84" s="148"/>
    </row>
    <row r="85" spans="1:50" x14ac:dyDescent="0.25">
      <c r="A85" s="106"/>
      <c r="B85" s="3"/>
      <c r="C85" s="106"/>
      <c r="D85" s="106"/>
      <c r="E85" s="106"/>
      <c r="F85" s="106"/>
      <c r="G85" s="141"/>
      <c r="H85" s="142"/>
      <c r="I85" s="143"/>
      <c r="J85" s="144"/>
      <c r="K85" s="145"/>
      <c r="L85" s="143"/>
      <c r="M85" s="144"/>
      <c r="N85" s="144"/>
      <c r="O85" s="141"/>
      <c r="P85" s="141"/>
      <c r="Q85" s="146"/>
      <c r="R85" s="140"/>
      <c r="S85" s="140"/>
      <c r="T85" s="140"/>
      <c r="U85" s="140"/>
      <c r="V85" s="140"/>
      <c r="W85" s="106"/>
      <c r="AO85" s="110"/>
      <c r="AP85" s="147"/>
      <c r="AQ85" s="110"/>
      <c r="AR85" s="148"/>
    </row>
    <row r="86" spans="1:50" x14ac:dyDescent="0.25">
      <c r="A86" s="106"/>
      <c r="B86" s="3"/>
      <c r="C86" s="106"/>
      <c r="D86" s="106"/>
      <c r="E86" s="106"/>
      <c r="F86" s="106"/>
      <c r="G86" s="141"/>
      <c r="H86" s="142"/>
      <c r="I86" s="143"/>
      <c r="J86" s="144"/>
      <c r="K86" s="145"/>
      <c r="L86" s="143"/>
      <c r="M86" s="144"/>
      <c r="N86" s="144"/>
      <c r="O86" s="141"/>
      <c r="P86" s="141"/>
      <c r="Q86" s="146"/>
      <c r="R86" s="140"/>
      <c r="S86" s="140"/>
      <c r="T86" s="140"/>
      <c r="U86" s="140"/>
      <c r="V86" s="140"/>
      <c r="W86" s="106"/>
      <c r="AO86" s="110"/>
      <c r="AP86" s="147"/>
      <c r="AQ86" s="110"/>
      <c r="AR86" s="148"/>
    </row>
    <row r="87" spans="1:50" x14ac:dyDescent="0.25">
      <c r="A87" s="106"/>
      <c r="B87" s="3"/>
      <c r="C87" s="106"/>
      <c r="D87" s="106"/>
      <c r="E87" s="106"/>
      <c r="F87" s="106"/>
      <c r="G87" s="141"/>
      <c r="H87" s="142"/>
      <c r="I87" s="143"/>
      <c r="J87" s="144"/>
      <c r="K87" s="145"/>
      <c r="L87" s="143"/>
      <c r="M87" s="144"/>
      <c r="N87" s="144"/>
      <c r="O87" s="141"/>
      <c r="P87" s="141"/>
      <c r="Q87" s="146"/>
      <c r="R87" s="140"/>
      <c r="S87" s="140"/>
      <c r="T87" s="140"/>
      <c r="U87" s="140"/>
      <c r="V87" s="140"/>
      <c r="W87" s="106"/>
      <c r="AO87" s="110"/>
      <c r="AP87" s="147"/>
      <c r="AQ87" s="110"/>
      <c r="AR87" s="148"/>
    </row>
    <row r="88" spans="1:50" x14ac:dyDescent="0.25">
      <c r="A88" s="106"/>
      <c r="B88" s="3"/>
      <c r="C88" s="106"/>
      <c r="D88" s="106"/>
      <c r="E88" s="106"/>
      <c r="F88" s="106"/>
      <c r="G88" s="141"/>
      <c r="H88" s="142"/>
      <c r="I88" s="143"/>
      <c r="J88" s="144"/>
      <c r="K88" s="145"/>
      <c r="L88" s="143"/>
      <c r="M88" s="144"/>
      <c r="N88" s="144"/>
      <c r="O88" s="141"/>
      <c r="P88" s="141"/>
      <c r="Q88" s="146"/>
      <c r="R88" s="140"/>
      <c r="S88" s="140"/>
      <c r="T88" s="140"/>
      <c r="U88" s="140"/>
      <c r="V88" s="140"/>
      <c r="W88" s="106"/>
      <c r="AO88" s="110"/>
      <c r="AP88" s="147"/>
      <c r="AQ88" s="110"/>
      <c r="AR88" s="148"/>
    </row>
    <row r="89" spans="1:50" x14ac:dyDescent="0.25">
      <c r="A89" s="106"/>
      <c r="B89" s="3"/>
      <c r="C89" s="106"/>
      <c r="D89" s="106"/>
      <c r="E89" s="106"/>
      <c r="F89" s="106"/>
      <c r="G89" s="141"/>
      <c r="H89" s="142"/>
      <c r="I89" s="143"/>
      <c r="J89" s="144"/>
      <c r="K89" s="145"/>
      <c r="L89" s="143"/>
      <c r="M89" s="144"/>
      <c r="N89" s="144"/>
      <c r="O89" s="141"/>
      <c r="P89" s="141"/>
      <c r="Q89" s="146"/>
      <c r="R89" s="140"/>
      <c r="S89" s="140"/>
      <c r="T89" s="140"/>
      <c r="U89" s="140"/>
      <c r="V89" s="140"/>
      <c r="W89" s="106"/>
      <c r="AO89" s="110"/>
      <c r="AP89" s="147"/>
      <c r="AQ89" s="110"/>
      <c r="AR89" s="148"/>
    </row>
    <row r="90" spans="1:50" x14ac:dyDescent="0.25">
      <c r="A90" s="106"/>
      <c r="B90" s="3"/>
      <c r="C90" s="106"/>
      <c r="D90" s="106"/>
      <c r="E90" s="106"/>
      <c r="F90" s="106"/>
      <c r="G90" s="141"/>
      <c r="H90" s="142"/>
      <c r="I90" s="143"/>
      <c r="J90" s="144"/>
      <c r="K90" s="145"/>
      <c r="L90" s="143"/>
      <c r="M90" s="144"/>
      <c r="N90" s="144"/>
      <c r="O90" s="141"/>
      <c r="P90" s="141"/>
      <c r="Q90" s="146"/>
      <c r="R90" s="140"/>
      <c r="S90" s="140"/>
      <c r="T90" s="140"/>
      <c r="U90" s="140"/>
      <c r="V90" s="140"/>
      <c r="W90" s="106"/>
      <c r="AO90" s="110"/>
      <c r="AP90" s="147"/>
      <c r="AQ90" s="110"/>
      <c r="AR90" s="148"/>
    </row>
    <row r="91" spans="1:50" x14ac:dyDescent="0.25">
      <c r="A91" s="106"/>
      <c r="B91" s="3"/>
      <c r="C91" s="106"/>
      <c r="D91" s="106"/>
      <c r="E91" s="106"/>
      <c r="F91" s="106"/>
      <c r="G91" s="141"/>
      <c r="H91" s="142"/>
      <c r="I91" s="143"/>
      <c r="J91" s="144"/>
      <c r="K91" s="145"/>
      <c r="L91" s="143"/>
      <c r="M91" s="144"/>
      <c r="N91" s="144"/>
      <c r="O91" s="141"/>
      <c r="P91" s="141"/>
      <c r="Q91" s="146"/>
      <c r="R91" s="140"/>
      <c r="S91" s="140"/>
      <c r="T91" s="140"/>
      <c r="U91" s="140"/>
      <c r="V91" s="140"/>
      <c r="W91" s="106"/>
      <c r="AO91" s="110"/>
      <c r="AP91" s="147"/>
      <c r="AQ91" s="110"/>
      <c r="AR91" s="148"/>
    </row>
    <row r="92" spans="1:50" x14ac:dyDescent="0.25">
      <c r="A92" s="106"/>
      <c r="B92" s="3"/>
      <c r="C92" s="106"/>
      <c r="D92" s="106"/>
      <c r="E92" s="106"/>
      <c r="F92" s="106"/>
      <c r="G92" s="141"/>
      <c r="H92" s="142"/>
      <c r="I92" s="143"/>
      <c r="J92" s="144"/>
      <c r="K92" s="145"/>
      <c r="L92" s="143"/>
      <c r="M92" s="144"/>
      <c r="N92" s="144"/>
      <c r="O92" s="141"/>
      <c r="P92" s="141"/>
      <c r="Q92" s="146"/>
      <c r="R92" s="140"/>
      <c r="S92" s="140"/>
      <c r="T92" s="140"/>
      <c r="U92" s="140"/>
      <c r="V92" s="140"/>
      <c r="W92" s="106"/>
      <c r="AO92" s="110"/>
      <c r="AP92" s="147"/>
      <c r="AQ92" s="110"/>
      <c r="AR92" s="148"/>
    </row>
    <row r="93" spans="1:50" x14ac:dyDescent="0.25">
      <c r="A93" s="106"/>
      <c r="B93" s="3"/>
      <c r="C93" s="106"/>
      <c r="D93" s="106"/>
      <c r="E93" s="106"/>
      <c r="F93" s="106"/>
      <c r="G93" s="141"/>
      <c r="H93" s="142"/>
      <c r="I93" s="143"/>
      <c r="J93" s="144"/>
      <c r="K93" s="145"/>
      <c r="L93" s="143"/>
      <c r="M93" s="144"/>
      <c r="N93" s="144"/>
      <c r="O93" s="141"/>
      <c r="P93" s="141"/>
      <c r="Q93" s="146"/>
      <c r="R93" s="140"/>
      <c r="S93" s="140"/>
      <c r="T93" s="140"/>
      <c r="U93" s="140"/>
      <c r="V93" s="140"/>
      <c r="W93" s="106"/>
      <c r="AO93" s="110"/>
      <c r="AP93" s="147"/>
      <c r="AQ93" s="110"/>
      <c r="AR93" s="148"/>
    </row>
    <row r="94" spans="1:50" x14ac:dyDescent="0.25">
      <c r="A94" s="106"/>
      <c r="B94" s="3"/>
      <c r="C94" s="106"/>
      <c r="D94" s="106"/>
      <c r="E94" s="106"/>
      <c r="F94" s="106"/>
      <c r="G94" s="141"/>
      <c r="H94" s="142"/>
      <c r="I94" s="143"/>
      <c r="J94" s="144"/>
      <c r="K94" s="145"/>
      <c r="L94" s="143"/>
      <c r="M94" s="144"/>
      <c r="N94" s="144"/>
      <c r="O94" s="141"/>
      <c r="P94" s="141"/>
      <c r="Q94" s="146"/>
      <c r="R94" s="140"/>
      <c r="S94" s="140"/>
      <c r="T94" s="140"/>
      <c r="U94" s="140"/>
      <c r="V94" s="140"/>
      <c r="W94" s="106"/>
      <c r="AO94" s="110"/>
      <c r="AP94" s="147"/>
      <c r="AQ94" s="110"/>
      <c r="AR94" s="148"/>
    </row>
    <row r="95" spans="1:50" x14ac:dyDescent="0.25">
      <c r="A95" s="106"/>
      <c r="B95" s="3"/>
      <c r="C95" s="106"/>
      <c r="D95" s="106"/>
      <c r="E95" s="106"/>
      <c r="F95" s="106"/>
      <c r="G95" s="141"/>
      <c r="H95" s="142"/>
      <c r="I95" s="143"/>
      <c r="J95" s="144"/>
      <c r="K95" s="145"/>
      <c r="L95" s="143"/>
      <c r="M95" s="144"/>
      <c r="N95" s="144"/>
      <c r="O95" s="141"/>
      <c r="P95" s="141"/>
      <c r="Q95" s="146"/>
      <c r="R95" s="140"/>
      <c r="S95" s="140"/>
      <c r="T95" s="140"/>
      <c r="U95" s="140"/>
      <c r="V95" s="140"/>
      <c r="W95" s="106"/>
      <c r="AO95" s="110"/>
      <c r="AP95" s="147"/>
      <c r="AQ95" s="110"/>
      <c r="AR95" s="148"/>
    </row>
    <row r="96" spans="1:50" x14ac:dyDescent="0.25">
      <c r="A96" s="106"/>
      <c r="B96" s="3"/>
      <c r="C96" s="106"/>
      <c r="D96" s="106"/>
      <c r="E96" s="106"/>
      <c r="F96" s="106"/>
      <c r="G96" s="141"/>
      <c r="H96" s="142"/>
      <c r="I96" s="143"/>
      <c r="J96" s="144"/>
      <c r="K96" s="145"/>
      <c r="L96" s="143"/>
      <c r="M96" s="144"/>
      <c r="N96" s="144"/>
      <c r="O96" s="141"/>
      <c r="P96" s="141"/>
      <c r="Q96" s="146"/>
      <c r="R96" s="140"/>
      <c r="S96" s="140"/>
      <c r="T96" s="140"/>
      <c r="U96" s="140"/>
      <c r="V96" s="140"/>
      <c r="W96" s="106"/>
      <c r="AO96" s="110"/>
      <c r="AP96" s="147"/>
      <c r="AQ96" s="110"/>
      <c r="AR96" s="148"/>
    </row>
    <row r="97" spans="1:44" x14ac:dyDescent="0.25">
      <c r="A97" s="106"/>
      <c r="B97" s="3"/>
      <c r="C97" s="106"/>
      <c r="D97" s="106"/>
      <c r="E97" s="106"/>
      <c r="F97" s="106"/>
      <c r="G97" s="141"/>
      <c r="H97" s="142"/>
      <c r="I97" s="143"/>
      <c r="J97" s="144"/>
      <c r="K97" s="145"/>
      <c r="L97" s="143"/>
      <c r="M97" s="144"/>
      <c r="N97" s="144"/>
      <c r="O97" s="141"/>
      <c r="P97" s="141"/>
      <c r="Q97" s="146"/>
      <c r="R97" s="140"/>
      <c r="S97" s="140"/>
      <c r="T97" s="140"/>
      <c r="U97" s="140"/>
      <c r="V97" s="140"/>
      <c r="W97" s="106"/>
      <c r="AO97" s="110"/>
      <c r="AP97" s="147"/>
      <c r="AQ97" s="110"/>
      <c r="AR97" s="148"/>
    </row>
    <row r="98" spans="1:44" x14ac:dyDescent="0.25">
      <c r="A98" s="106"/>
      <c r="B98" s="3"/>
      <c r="C98" s="106"/>
      <c r="D98" s="106"/>
      <c r="E98" s="106"/>
      <c r="F98" s="106"/>
      <c r="G98" s="141"/>
      <c r="H98" s="142"/>
      <c r="I98" s="143"/>
      <c r="J98" s="144"/>
      <c r="K98" s="145"/>
      <c r="L98" s="143"/>
      <c r="M98" s="144"/>
      <c r="N98" s="144"/>
      <c r="O98" s="141"/>
      <c r="P98" s="141"/>
      <c r="Q98" s="146"/>
      <c r="R98" s="140"/>
      <c r="S98" s="140"/>
      <c r="T98" s="140"/>
      <c r="U98" s="140"/>
      <c r="V98" s="140"/>
      <c r="W98" s="106"/>
      <c r="AO98" s="110"/>
      <c r="AP98" s="147"/>
      <c r="AQ98" s="110"/>
      <c r="AR98" s="148"/>
    </row>
    <row r="99" spans="1:44" x14ac:dyDescent="0.25">
      <c r="A99" s="106"/>
      <c r="B99" s="3"/>
      <c r="C99" s="106"/>
      <c r="D99" s="106"/>
      <c r="E99" s="106"/>
      <c r="F99" s="106"/>
      <c r="G99" s="141"/>
      <c r="H99" s="142"/>
      <c r="I99" s="143"/>
      <c r="J99" s="144"/>
      <c r="K99" s="145"/>
      <c r="L99" s="143"/>
      <c r="M99" s="144"/>
      <c r="N99" s="144"/>
      <c r="O99" s="141"/>
      <c r="P99" s="141"/>
      <c r="Q99" s="146"/>
      <c r="R99" s="140"/>
      <c r="S99" s="140"/>
      <c r="T99" s="140"/>
      <c r="U99" s="140"/>
      <c r="V99" s="140"/>
      <c r="W99" s="106"/>
      <c r="AO99" s="110"/>
      <c r="AP99" s="147"/>
      <c r="AQ99" s="110"/>
      <c r="AR99" s="148"/>
    </row>
    <row r="100" spans="1:44" x14ac:dyDescent="0.25">
      <c r="A100" s="106"/>
      <c r="B100" s="3"/>
      <c r="C100" s="106"/>
      <c r="D100" s="106"/>
      <c r="E100" s="106"/>
      <c r="F100" s="106"/>
      <c r="G100" s="141"/>
      <c r="H100" s="142"/>
      <c r="I100" s="143"/>
      <c r="J100" s="144"/>
      <c r="K100" s="145"/>
      <c r="L100" s="143"/>
      <c r="M100" s="144"/>
      <c r="N100" s="144"/>
      <c r="O100" s="141"/>
      <c r="P100" s="141"/>
      <c r="Q100" s="146"/>
      <c r="R100" s="140"/>
      <c r="S100" s="140"/>
      <c r="T100" s="140"/>
      <c r="U100" s="140"/>
      <c r="V100" s="140"/>
      <c r="W100" s="106"/>
      <c r="AO100" s="110"/>
      <c r="AP100" s="147"/>
      <c r="AQ100" s="110"/>
      <c r="AR100" s="148"/>
    </row>
    <row r="101" spans="1:44" x14ac:dyDescent="0.25">
      <c r="A101" s="106"/>
      <c r="B101" s="3"/>
      <c r="C101" s="106"/>
      <c r="D101" s="106"/>
      <c r="E101" s="106"/>
      <c r="F101" s="106"/>
      <c r="G101" s="141"/>
      <c r="H101" s="142"/>
      <c r="I101" s="143"/>
      <c r="J101" s="144"/>
      <c r="K101" s="145"/>
      <c r="L101" s="143"/>
      <c r="M101" s="144"/>
      <c r="N101" s="144"/>
      <c r="O101" s="141"/>
      <c r="P101" s="141"/>
      <c r="Q101" s="146"/>
      <c r="R101" s="140"/>
      <c r="S101" s="140"/>
      <c r="T101" s="140"/>
      <c r="U101" s="140"/>
      <c r="V101" s="140"/>
      <c r="W101" s="106"/>
      <c r="AO101" s="110"/>
      <c r="AP101" s="147"/>
      <c r="AQ101" s="110"/>
      <c r="AR101" s="148"/>
    </row>
    <row r="102" spans="1:44" x14ac:dyDescent="0.25">
      <c r="A102" s="106"/>
      <c r="B102" s="3"/>
      <c r="C102" s="106"/>
      <c r="D102" s="106"/>
      <c r="E102" s="106"/>
      <c r="F102" s="106"/>
      <c r="G102" s="141"/>
      <c r="H102" s="142"/>
      <c r="I102" s="143"/>
      <c r="J102" s="144"/>
      <c r="K102" s="145"/>
      <c r="L102" s="143"/>
      <c r="M102" s="144"/>
      <c r="N102" s="144"/>
      <c r="O102" s="141"/>
      <c r="P102" s="141"/>
      <c r="Q102" s="146"/>
      <c r="R102" s="140"/>
      <c r="S102" s="140"/>
      <c r="T102" s="140"/>
      <c r="U102" s="140"/>
      <c r="V102" s="140"/>
      <c r="W102" s="106"/>
      <c r="AO102" s="110"/>
      <c r="AP102" s="147"/>
      <c r="AQ102" s="110"/>
      <c r="AR102" s="148"/>
    </row>
    <row r="103" spans="1:44" x14ac:dyDescent="0.25">
      <c r="A103" s="106"/>
      <c r="B103" s="3"/>
      <c r="C103" s="106"/>
      <c r="D103" s="106"/>
      <c r="E103" s="106"/>
      <c r="F103" s="106"/>
      <c r="G103" s="141"/>
      <c r="H103" s="142"/>
      <c r="I103" s="143"/>
      <c r="J103" s="144"/>
      <c r="K103" s="145"/>
      <c r="L103" s="143"/>
      <c r="M103" s="144"/>
      <c r="N103" s="144"/>
      <c r="O103" s="141"/>
      <c r="P103" s="141"/>
      <c r="Q103" s="146"/>
      <c r="R103" s="140"/>
      <c r="S103" s="140"/>
      <c r="T103" s="140"/>
      <c r="U103" s="140"/>
      <c r="V103" s="140"/>
      <c r="W103" s="106"/>
      <c r="AO103" s="110"/>
      <c r="AP103" s="147"/>
      <c r="AQ103" s="110"/>
      <c r="AR103" s="148"/>
    </row>
    <row r="104" spans="1:44" x14ac:dyDescent="0.25">
      <c r="A104" s="106"/>
      <c r="B104" s="3"/>
      <c r="C104" s="106"/>
      <c r="D104" s="106"/>
      <c r="E104" s="106"/>
      <c r="F104" s="106"/>
      <c r="G104" s="141"/>
      <c r="H104" s="142"/>
      <c r="I104" s="143"/>
      <c r="J104" s="144"/>
      <c r="K104" s="145"/>
      <c r="L104" s="143"/>
      <c r="M104" s="144"/>
      <c r="N104" s="144"/>
      <c r="O104" s="141"/>
      <c r="P104" s="141"/>
      <c r="Q104" s="146"/>
      <c r="R104" s="140"/>
      <c r="S104" s="140"/>
      <c r="T104" s="140"/>
      <c r="U104" s="140"/>
      <c r="V104" s="140"/>
      <c r="W104" s="106"/>
      <c r="AO104" s="110"/>
      <c r="AP104" s="147"/>
      <c r="AQ104" s="110"/>
      <c r="AR104" s="148"/>
    </row>
    <row r="105" spans="1:44" x14ac:dyDescent="0.25">
      <c r="A105" s="106"/>
      <c r="B105" s="3"/>
      <c r="C105" s="106"/>
      <c r="D105" s="106"/>
      <c r="E105" s="106"/>
      <c r="F105" s="106"/>
      <c r="G105" s="141"/>
      <c r="H105" s="142"/>
      <c r="I105" s="143"/>
      <c r="J105" s="144"/>
      <c r="K105" s="145"/>
      <c r="L105" s="143"/>
      <c r="M105" s="144"/>
      <c r="N105" s="144"/>
      <c r="O105" s="141"/>
      <c r="P105" s="141"/>
      <c r="Q105" s="146"/>
      <c r="R105" s="140"/>
      <c r="S105" s="140"/>
      <c r="T105" s="140"/>
      <c r="U105" s="140"/>
      <c r="V105" s="140"/>
      <c r="W105" s="106"/>
      <c r="AO105" s="110"/>
      <c r="AP105" s="147"/>
      <c r="AQ105" s="110"/>
      <c r="AR105" s="148"/>
    </row>
    <row r="106" spans="1:44" x14ac:dyDescent="0.25">
      <c r="A106" s="106"/>
      <c r="B106" s="3"/>
      <c r="C106" s="106"/>
      <c r="D106" s="106"/>
      <c r="E106" s="106"/>
      <c r="F106" s="106"/>
      <c r="G106" s="141"/>
      <c r="H106" s="142"/>
      <c r="I106" s="143"/>
      <c r="J106" s="144"/>
      <c r="K106" s="145"/>
      <c r="L106" s="143"/>
      <c r="M106" s="144"/>
      <c r="N106" s="144"/>
      <c r="O106" s="141"/>
      <c r="P106" s="141"/>
      <c r="Q106" s="146"/>
      <c r="R106" s="140"/>
      <c r="S106" s="140"/>
      <c r="T106" s="140"/>
      <c r="U106" s="140"/>
      <c r="V106" s="140"/>
      <c r="W106" s="106"/>
      <c r="AO106" s="110"/>
      <c r="AP106" s="147"/>
      <c r="AQ106" s="110"/>
      <c r="AR106" s="148"/>
    </row>
    <row r="107" spans="1:44" x14ac:dyDescent="0.25">
      <c r="A107" s="106"/>
      <c r="B107" s="3"/>
      <c r="C107" s="106"/>
      <c r="D107" s="106"/>
      <c r="E107" s="106"/>
      <c r="F107" s="106"/>
      <c r="G107" s="141"/>
      <c r="H107" s="142"/>
      <c r="I107" s="143"/>
      <c r="J107" s="144"/>
      <c r="K107" s="145"/>
      <c r="L107" s="143"/>
      <c r="M107" s="144"/>
      <c r="N107" s="144"/>
      <c r="O107" s="141"/>
      <c r="P107" s="141"/>
      <c r="Q107" s="146"/>
      <c r="R107" s="140"/>
      <c r="S107" s="140"/>
      <c r="T107" s="140"/>
      <c r="U107" s="140"/>
      <c r="V107" s="140"/>
      <c r="W107" s="106"/>
      <c r="AO107" s="110"/>
      <c r="AP107" s="147"/>
      <c r="AQ107" s="110"/>
      <c r="AR107" s="148"/>
    </row>
    <row r="108" spans="1:44" x14ac:dyDescent="0.25">
      <c r="A108" s="106"/>
      <c r="B108" s="3"/>
      <c r="C108" s="106"/>
      <c r="D108" s="106"/>
      <c r="E108" s="106"/>
      <c r="F108" s="106"/>
      <c r="G108" s="141"/>
      <c r="H108" s="142"/>
      <c r="I108" s="143"/>
      <c r="J108" s="144"/>
      <c r="K108" s="145"/>
      <c r="L108" s="143"/>
      <c r="M108" s="144"/>
      <c r="N108" s="144"/>
      <c r="O108" s="141"/>
      <c r="P108" s="141"/>
      <c r="Q108" s="146"/>
      <c r="R108" s="140"/>
      <c r="S108" s="140"/>
      <c r="T108" s="140"/>
      <c r="U108" s="140"/>
      <c r="V108" s="140"/>
      <c r="W108" s="106"/>
      <c r="AO108" s="110"/>
      <c r="AP108" s="147"/>
      <c r="AQ108" s="110"/>
      <c r="AR108" s="148"/>
    </row>
    <row r="109" spans="1:44" x14ac:dyDescent="0.25">
      <c r="A109" s="106"/>
      <c r="B109" s="3"/>
      <c r="C109" s="106"/>
      <c r="D109" s="106"/>
      <c r="E109" s="106"/>
      <c r="F109" s="106"/>
      <c r="G109" s="141"/>
      <c r="H109" s="142"/>
      <c r="I109" s="143"/>
      <c r="J109" s="144"/>
      <c r="K109" s="145"/>
      <c r="L109" s="143"/>
      <c r="M109" s="144"/>
      <c r="N109" s="144"/>
      <c r="O109" s="141"/>
      <c r="P109" s="141"/>
      <c r="Q109" s="146"/>
      <c r="R109" s="140"/>
      <c r="S109" s="140"/>
      <c r="T109" s="140"/>
      <c r="U109" s="140"/>
      <c r="V109" s="140"/>
      <c r="W109" s="106"/>
      <c r="AO109" s="110"/>
      <c r="AP109" s="147"/>
      <c r="AQ109" s="110"/>
      <c r="AR109" s="148"/>
    </row>
    <row r="110" spans="1:44" x14ac:dyDescent="0.25">
      <c r="A110" s="106"/>
      <c r="B110" s="3"/>
      <c r="C110" s="106"/>
      <c r="D110" s="106"/>
      <c r="E110" s="106"/>
      <c r="F110" s="106"/>
      <c r="G110" s="141"/>
      <c r="H110" s="142"/>
      <c r="I110" s="143"/>
      <c r="J110" s="144"/>
      <c r="K110" s="145"/>
      <c r="L110" s="143"/>
      <c r="M110" s="144"/>
      <c r="N110" s="144"/>
      <c r="O110" s="141"/>
      <c r="P110" s="141"/>
      <c r="Q110" s="146"/>
      <c r="R110" s="140"/>
      <c r="S110" s="140"/>
      <c r="T110" s="140"/>
      <c r="U110" s="140"/>
      <c r="V110" s="140"/>
      <c r="W110" s="106"/>
      <c r="AO110" s="110"/>
      <c r="AP110" s="147"/>
      <c r="AQ110" s="110"/>
      <c r="AR110" s="148"/>
    </row>
    <row r="111" spans="1:44" x14ac:dyDescent="0.25">
      <c r="A111" s="106"/>
      <c r="B111" s="3"/>
      <c r="C111" s="106"/>
      <c r="D111" s="106"/>
      <c r="E111" s="106"/>
      <c r="F111" s="106"/>
      <c r="G111" s="141"/>
      <c r="H111" s="142"/>
      <c r="I111" s="143"/>
      <c r="J111" s="144"/>
      <c r="K111" s="145"/>
      <c r="L111" s="143"/>
      <c r="M111" s="144"/>
      <c r="N111" s="144"/>
      <c r="O111" s="141"/>
      <c r="P111" s="141"/>
      <c r="Q111" s="146"/>
      <c r="R111" s="140"/>
      <c r="S111" s="140"/>
      <c r="T111" s="140"/>
      <c r="U111" s="140"/>
      <c r="V111" s="140"/>
      <c r="W111" s="106"/>
      <c r="AO111" s="110"/>
      <c r="AP111" s="147"/>
      <c r="AQ111" s="110"/>
      <c r="AR111" s="148"/>
    </row>
    <row r="112" spans="1:44" x14ac:dyDescent="0.25">
      <c r="A112" s="106"/>
      <c r="B112" s="3"/>
      <c r="C112" s="106"/>
      <c r="D112" s="106"/>
      <c r="E112" s="106"/>
      <c r="F112" s="106"/>
      <c r="G112" s="141"/>
      <c r="H112" s="142"/>
      <c r="I112" s="143"/>
      <c r="J112" s="144"/>
      <c r="K112" s="145"/>
      <c r="L112" s="143"/>
      <c r="M112" s="144"/>
      <c r="N112" s="144"/>
      <c r="O112" s="141"/>
      <c r="P112" s="141"/>
      <c r="Q112" s="146"/>
      <c r="R112" s="140"/>
      <c r="S112" s="140"/>
      <c r="T112" s="140"/>
      <c r="U112" s="140"/>
      <c r="V112" s="140"/>
      <c r="W112" s="106"/>
      <c r="AO112" s="110"/>
      <c r="AP112" s="147"/>
      <c r="AQ112" s="110"/>
      <c r="AR112" s="148"/>
    </row>
    <row r="113" spans="1:44" x14ac:dyDescent="0.25">
      <c r="A113" s="106"/>
      <c r="B113" s="3"/>
      <c r="C113" s="106"/>
      <c r="D113" s="106"/>
      <c r="E113" s="106"/>
      <c r="F113" s="106"/>
      <c r="G113" s="141"/>
      <c r="H113" s="142"/>
      <c r="I113" s="143"/>
      <c r="J113" s="144"/>
      <c r="K113" s="145"/>
      <c r="L113" s="143"/>
      <c r="M113" s="144"/>
      <c r="N113" s="144"/>
      <c r="O113" s="141"/>
      <c r="P113" s="141"/>
      <c r="Q113" s="146"/>
      <c r="R113" s="140"/>
      <c r="S113" s="140"/>
      <c r="T113" s="140"/>
      <c r="U113" s="140"/>
      <c r="V113" s="140"/>
      <c r="W113" s="106"/>
      <c r="AO113" s="110"/>
      <c r="AP113" s="147"/>
      <c r="AQ113" s="110"/>
      <c r="AR113" s="148"/>
    </row>
    <row r="114" spans="1:44" x14ac:dyDescent="0.25">
      <c r="A114" s="106"/>
      <c r="B114" s="3"/>
      <c r="C114" s="106"/>
      <c r="D114" s="106"/>
      <c r="E114" s="106"/>
      <c r="F114" s="106"/>
      <c r="G114" s="141"/>
      <c r="H114" s="142"/>
      <c r="I114" s="143"/>
      <c r="J114" s="144"/>
      <c r="K114" s="145"/>
      <c r="L114" s="143"/>
      <c r="M114" s="144"/>
      <c r="N114" s="144"/>
      <c r="O114" s="141"/>
      <c r="P114" s="141"/>
      <c r="Q114" s="146"/>
      <c r="R114" s="140"/>
      <c r="S114" s="140"/>
      <c r="T114" s="140"/>
      <c r="U114" s="140"/>
      <c r="V114" s="140"/>
      <c r="W114" s="106"/>
      <c r="AO114" s="110"/>
      <c r="AP114" s="147"/>
      <c r="AQ114" s="110"/>
      <c r="AR114" s="148"/>
    </row>
    <row r="115" spans="1:44" x14ac:dyDescent="0.25">
      <c r="A115" s="106"/>
      <c r="B115" s="3"/>
      <c r="C115" s="106"/>
      <c r="D115" s="106"/>
      <c r="E115" s="106"/>
      <c r="F115" s="106"/>
      <c r="G115" s="141"/>
      <c r="H115" s="142"/>
      <c r="I115" s="143"/>
      <c r="J115" s="144"/>
      <c r="K115" s="145"/>
      <c r="L115" s="143"/>
      <c r="M115" s="144"/>
      <c r="N115" s="144"/>
      <c r="O115" s="141"/>
      <c r="P115" s="141"/>
      <c r="Q115" s="146"/>
      <c r="R115" s="140"/>
      <c r="S115" s="140"/>
      <c r="T115" s="140"/>
      <c r="U115" s="140"/>
      <c r="V115" s="140"/>
      <c r="W115" s="106"/>
      <c r="AO115" s="110"/>
      <c r="AP115" s="147"/>
      <c r="AQ115" s="110"/>
      <c r="AR115" s="148"/>
    </row>
    <row r="116" spans="1:44" x14ac:dyDescent="0.25">
      <c r="A116" s="106"/>
      <c r="B116" s="3"/>
      <c r="C116" s="106"/>
      <c r="D116" s="106"/>
      <c r="E116" s="106"/>
      <c r="F116" s="106"/>
      <c r="G116" s="141"/>
      <c r="H116" s="142"/>
      <c r="I116" s="143"/>
      <c r="J116" s="144"/>
      <c r="K116" s="145"/>
      <c r="L116" s="143"/>
      <c r="M116" s="144"/>
      <c r="N116" s="144"/>
      <c r="O116" s="141"/>
      <c r="P116" s="141"/>
      <c r="Q116" s="146"/>
      <c r="R116" s="140"/>
      <c r="S116" s="140"/>
      <c r="T116" s="140"/>
      <c r="U116" s="140"/>
      <c r="V116" s="140"/>
      <c r="W116" s="106"/>
      <c r="AO116" s="110"/>
      <c r="AP116" s="147"/>
      <c r="AQ116" s="110"/>
      <c r="AR116" s="148"/>
    </row>
    <row r="117" spans="1:44" x14ac:dyDescent="0.25">
      <c r="A117" s="106"/>
      <c r="B117" s="3"/>
      <c r="C117" s="106"/>
      <c r="D117" s="106"/>
      <c r="E117" s="106"/>
      <c r="F117" s="106"/>
      <c r="G117" s="141"/>
      <c r="H117" s="142"/>
      <c r="I117" s="143"/>
      <c r="J117" s="144"/>
      <c r="K117" s="145"/>
      <c r="L117" s="143"/>
      <c r="M117" s="144"/>
      <c r="N117" s="144"/>
      <c r="O117" s="141"/>
      <c r="P117" s="141"/>
      <c r="Q117" s="146"/>
      <c r="R117" s="140"/>
      <c r="S117" s="140"/>
      <c r="T117" s="140"/>
      <c r="U117" s="140"/>
      <c r="V117" s="140"/>
      <c r="W117" s="106"/>
      <c r="AO117" s="110"/>
      <c r="AP117" s="147"/>
      <c r="AQ117" s="110"/>
      <c r="AR117" s="148"/>
    </row>
    <row r="118" spans="1:44" x14ac:dyDescent="0.25">
      <c r="A118" s="106"/>
      <c r="B118" s="3"/>
      <c r="C118" s="106"/>
      <c r="D118" s="106"/>
      <c r="E118" s="106"/>
      <c r="F118" s="106"/>
      <c r="G118" s="141"/>
      <c r="H118" s="142"/>
      <c r="I118" s="143"/>
      <c r="J118" s="144"/>
      <c r="K118" s="145"/>
      <c r="L118" s="143"/>
      <c r="M118" s="144"/>
      <c r="N118" s="144"/>
      <c r="O118" s="141"/>
      <c r="P118" s="141"/>
      <c r="Q118" s="146"/>
      <c r="R118" s="140"/>
      <c r="S118" s="140"/>
      <c r="T118" s="140"/>
      <c r="U118" s="140"/>
      <c r="V118" s="140"/>
      <c r="W118" s="106"/>
      <c r="AO118" s="110"/>
      <c r="AP118" s="147"/>
      <c r="AQ118" s="110"/>
      <c r="AR118" s="148"/>
    </row>
    <row r="119" spans="1:44" x14ac:dyDescent="0.25">
      <c r="A119" s="106"/>
      <c r="B119" s="3"/>
      <c r="C119" s="106"/>
      <c r="D119" s="106"/>
      <c r="E119" s="106"/>
      <c r="F119" s="106"/>
      <c r="G119" s="141"/>
      <c r="H119" s="142"/>
      <c r="I119" s="143"/>
      <c r="J119" s="144"/>
      <c r="K119" s="145"/>
      <c r="L119" s="143"/>
      <c r="M119" s="144"/>
      <c r="N119" s="144"/>
      <c r="O119" s="141"/>
      <c r="P119" s="141"/>
      <c r="Q119" s="146"/>
      <c r="R119" s="140"/>
      <c r="S119" s="140"/>
      <c r="T119" s="140"/>
      <c r="U119" s="140"/>
      <c r="V119" s="140"/>
      <c r="W119" s="106"/>
      <c r="AO119" s="110"/>
      <c r="AP119" s="147"/>
      <c r="AQ119" s="110"/>
      <c r="AR119" s="148"/>
    </row>
    <row r="120" spans="1:44" x14ac:dyDescent="0.25">
      <c r="A120" s="106"/>
      <c r="B120" s="3"/>
      <c r="C120" s="106"/>
      <c r="D120" s="106"/>
      <c r="E120" s="106"/>
      <c r="F120" s="106"/>
      <c r="G120" s="141"/>
      <c r="H120" s="142"/>
      <c r="I120" s="143"/>
      <c r="J120" s="144"/>
      <c r="K120" s="145"/>
      <c r="L120" s="143"/>
      <c r="M120" s="144"/>
      <c r="N120" s="144"/>
      <c r="O120" s="141"/>
      <c r="P120" s="141"/>
      <c r="Q120" s="146"/>
      <c r="R120" s="140"/>
      <c r="S120" s="140"/>
      <c r="T120" s="140"/>
      <c r="U120" s="140"/>
      <c r="V120" s="140"/>
      <c r="W120" s="106"/>
      <c r="AO120" s="110"/>
      <c r="AP120" s="147"/>
      <c r="AQ120" s="110"/>
      <c r="AR120" s="148"/>
    </row>
    <row r="121" spans="1:44" x14ac:dyDescent="0.25">
      <c r="A121" s="106"/>
      <c r="B121" s="3"/>
      <c r="C121" s="106"/>
      <c r="D121" s="106"/>
      <c r="E121" s="106"/>
      <c r="F121" s="106"/>
      <c r="G121" s="141"/>
      <c r="H121" s="142"/>
      <c r="I121" s="143"/>
      <c r="J121" s="144"/>
      <c r="K121" s="145"/>
      <c r="L121" s="143"/>
      <c r="M121" s="144"/>
      <c r="N121" s="144"/>
      <c r="O121" s="141"/>
      <c r="P121" s="141"/>
      <c r="Q121" s="146"/>
      <c r="R121" s="140"/>
      <c r="S121" s="140"/>
      <c r="T121" s="140"/>
      <c r="U121" s="140"/>
      <c r="V121" s="140"/>
      <c r="W121" s="106"/>
      <c r="AO121" s="110"/>
      <c r="AP121" s="147"/>
      <c r="AQ121" s="110"/>
      <c r="AR121" s="148"/>
    </row>
    <row r="122" spans="1:44" x14ac:dyDescent="0.25">
      <c r="A122" s="106"/>
      <c r="B122" s="3"/>
      <c r="C122" s="106"/>
      <c r="D122" s="106"/>
      <c r="E122" s="106"/>
      <c r="F122" s="106"/>
      <c r="G122" s="141"/>
      <c r="H122" s="142"/>
      <c r="I122" s="143"/>
      <c r="J122" s="144"/>
      <c r="K122" s="145"/>
      <c r="L122" s="143"/>
      <c r="M122" s="144"/>
      <c r="N122" s="144"/>
      <c r="O122" s="141"/>
      <c r="P122" s="141"/>
      <c r="Q122" s="146"/>
      <c r="R122" s="140"/>
      <c r="S122" s="140"/>
      <c r="T122" s="140"/>
      <c r="U122" s="140"/>
      <c r="V122" s="140"/>
      <c r="W122" s="106"/>
      <c r="AO122" s="110"/>
      <c r="AP122" s="147"/>
      <c r="AQ122" s="110"/>
      <c r="AR122" s="148"/>
    </row>
    <row r="123" spans="1:44" x14ac:dyDescent="0.25">
      <c r="A123" s="106"/>
      <c r="B123" s="3"/>
      <c r="C123" s="106"/>
      <c r="D123" s="106"/>
      <c r="E123" s="106"/>
      <c r="F123" s="106"/>
      <c r="G123" s="141"/>
      <c r="H123" s="142"/>
      <c r="I123" s="143"/>
      <c r="J123" s="144"/>
      <c r="K123" s="145"/>
      <c r="L123" s="143"/>
      <c r="M123" s="144"/>
      <c r="N123" s="144"/>
      <c r="O123" s="141"/>
      <c r="P123" s="141"/>
      <c r="Q123" s="146"/>
      <c r="R123" s="140"/>
      <c r="S123" s="140"/>
      <c r="T123" s="140"/>
      <c r="U123" s="140"/>
      <c r="V123" s="140"/>
      <c r="W123" s="106"/>
      <c r="AO123" s="110"/>
      <c r="AP123" s="147"/>
      <c r="AQ123" s="110"/>
      <c r="AR123" s="148"/>
    </row>
    <row r="124" spans="1:44" x14ac:dyDescent="0.25">
      <c r="A124" s="106"/>
      <c r="B124" s="3"/>
      <c r="C124" s="106"/>
      <c r="D124" s="106"/>
      <c r="E124" s="106"/>
      <c r="F124" s="106"/>
      <c r="G124" s="141"/>
      <c r="H124" s="142"/>
      <c r="I124" s="143"/>
      <c r="J124" s="144"/>
      <c r="K124" s="145"/>
      <c r="L124" s="143"/>
      <c r="M124" s="144"/>
      <c r="N124" s="144"/>
      <c r="O124" s="141"/>
      <c r="P124" s="141"/>
      <c r="Q124" s="146"/>
      <c r="R124" s="140"/>
      <c r="S124" s="140"/>
      <c r="T124" s="140"/>
      <c r="U124" s="140"/>
      <c r="V124" s="140"/>
      <c r="W124" s="106"/>
      <c r="AO124" s="110"/>
      <c r="AP124" s="147"/>
      <c r="AQ124" s="110"/>
      <c r="AR124" s="148"/>
    </row>
    <row r="125" spans="1:44" x14ac:dyDescent="0.25">
      <c r="A125" s="106"/>
      <c r="B125" s="3"/>
      <c r="C125" s="106"/>
      <c r="D125" s="106"/>
      <c r="E125" s="106"/>
      <c r="F125" s="106"/>
      <c r="G125" s="141"/>
      <c r="H125" s="142"/>
      <c r="I125" s="143"/>
      <c r="J125" s="144"/>
      <c r="K125" s="145"/>
      <c r="L125" s="143"/>
      <c r="M125" s="144"/>
      <c r="N125" s="144"/>
      <c r="O125" s="141"/>
      <c r="P125" s="141"/>
      <c r="Q125" s="146"/>
      <c r="R125" s="140"/>
      <c r="S125" s="140"/>
      <c r="T125" s="140"/>
      <c r="U125" s="140"/>
      <c r="V125" s="140"/>
      <c r="W125" s="106"/>
      <c r="AO125" s="110"/>
      <c r="AP125" s="147"/>
      <c r="AQ125" s="110"/>
      <c r="AR125" s="148"/>
    </row>
    <row r="126" spans="1:44" x14ac:dyDescent="0.25">
      <c r="A126" s="106"/>
      <c r="B126" s="3"/>
      <c r="C126" s="106"/>
      <c r="D126" s="106"/>
      <c r="E126" s="106"/>
      <c r="F126" s="106"/>
      <c r="G126" s="141"/>
      <c r="H126" s="142"/>
      <c r="I126" s="143"/>
      <c r="J126" s="144"/>
      <c r="K126" s="145"/>
      <c r="L126" s="143"/>
      <c r="M126" s="144"/>
      <c r="N126" s="144"/>
      <c r="O126" s="141"/>
      <c r="P126" s="141"/>
      <c r="Q126" s="146"/>
      <c r="R126" s="140"/>
      <c r="S126" s="140"/>
      <c r="T126" s="140"/>
      <c r="U126" s="140"/>
      <c r="V126" s="140"/>
      <c r="W126" s="106"/>
      <c r="AO126" s="110"/>
      <c r="AP126" s="147"/>
      <c r="AQ126" s="110"/>
      <c r="AR126" s="148"/>
    </row>
    <row r="127" spans="1:44" x14ac:dyDescent="0.25">
      <c r="A127" s="106"/>
      <c r="B127" s="3"/>
      <c r="C127" s="106"/>
      <c r="D127" s="106"/>
      <c r="E127" s="106"/>
      <c r="F127" s="106"/>
      <c r="G127" s="141"/>
      <c r="H127" s="142"/>
      <c r="I127" s="143"/>
      <c r="J127" s="144"/>
      <c r="K127" s="145"/>
      <c r="L127" s="143"/>
      <c r="M127" s="144"/>
      <c r="N127" s="144"/>
      <c r="O127" s="141"/>
      <c r="P127" s="141"/>
      <c r="Q127" s="146"/>
      <c r="R127" s="140"/>
      <c r="S127" s="140"/>
      <c r="T127" s="140"/>
      <c r="U127" s="140"/>
      <c r="V127" s="140"/>
      <c r="W127" s="106"/>
      <c r="AO127" s="110"/>
      <c r="AP127" s="147"/>
      <c r="AQ127" s="110"/>
      <c r="AR127" s="148"/>
    </row>
    <row r="128" spans="1:44" x14ac:dyDescent="0.25">
      <c r="A128" s="106"/>
      <c r="B128" s="3"/>
      <c r="C128" s="106"/>
      <c r="D128" s="106"/>
      <c r="E128" s="106"/>
      <c r="F128" s="106"/>
      <c r="G128" s="141"/>
      <c r="H128" s="142"/>
      <c r="I128" s="143"/>
      <c r="J128" s="144"/>
      <c r="K128" s="145"/>
      <c r="L128" s="143"/>
      <c r="M128" s="144"/>
      <c r="N128" s="144"/>
      <c r="O128" s="141"/>
      <c r="P128" s="141"/>
      <c r="Q128" s="146"/>
      <c r="R128" s="140"/>
      <c r="S128" s="140"/>
      <c r="T128" s="140"/>
      <c r="U128" s="140"/>
      <c r="V128" s="140"/>
      <c r="W128" s="106"/>
      <c r="AO128" s="110"/>
      <c r="AP128" s="147"/>
      <c r="AQ128" s="110"/>
      <c r="AR128" s="148"/>
    </row>
    <row r="129" spans="1:44" x14ac:dyDescent="0.25">
      <c r="A129" s="106"/>
      <c r="B129" s="3"/>
      <c r="C129" s="106"/>
      <c r="D129" s="106"/>
      <c r="E129" s="106"/>
      <c r="F129" s="106"/>
      <c r="G129" s="141"/>
      <c r="H129" s="142"/>
      <c r="I129" s="143"/>
      <c r="J129" s="144"/>
      <c r="K129" s="145"/>
      <c r="L129" s="143"/>
      <c r="M129" s="144"/>
      <c r="N129" s="144"/>
      <c r="O129" s="141"/>
      <c r="P129" s="141"/>
      <c r="Q129" s="146"/>
      <c r="R129" s="140"/>
      <c r="S129" s="140"/>
      <c r="T129" s="140"/>
      <c r="U129" s="140"/>
      <c r="V129" s="140"/>
      <c r="W129" s="106"/>
      <c r="AO129" s="110"/>
      <c r="AP129" s="147"/>
      <c r="AQ129" s="110"/>
      <c r="AR129" s="148"/>
    </row>
    <row r="130" spans="1:44" x14ac:dyDescent="0.25">
      <c r="A130" s="106"/>
      <c r="B130" s="3"/>
      <c r="C130" s="106"/>
      <c r="D130" s="106"/>
      <c r="E130" s="106"/>
      <c r="F130" s="106"/>
      <c r="G130" s="141"/>
      <c r="H130" s="142"/>
      <c r="I130" s="143"/>
      <c r="J130" s="144"/>
      <c r="K130" s="145"/>
      <c r="L130" s="143"/>
      <c r="M130" s="144"/>
      <c r="N130" s="144"/>
      <c r="O130" s="141"/>
      <c r="P130" s="141"/>
      <c r="Q130" s="146"/>
      <c r="R130" s="140"/>
      <c r="S130" s="140"/>
      <c r="T130" s="140"/>
      <c r="U130" s="140"/>
      <c r="V130" s="140"/>
      <c r="W130" s="106"/>
      <c r="AO130" s="110"/>
      <c r="AP130" s="147"/>
      <c r="AQ130" s="110"/>
      <c r="AR130" s="148"/>
    </row>
    <row r="131" spans="1:44" x14ac:dyDescent="0.25">
      <c r="A131" s="106"/>
      <c r="B131" s="3"/>
      <c r="C131" s="106"/>
      <c r="D131" s="106"/>
      <c r="E131" s="106"/>
      <c r="F131" s="106"/>
      <c r="G131" s="141"/>
      <c r="H131" s="142"/>
      <c r="I131" s="143"/>
      <c r="J131" s="144"/>
      <c r="K131" s="145"/>
      <c r="L131" s="143"/>
      <c r="M131" s="144"/>
      <c r="N131" s="144"/>
      <c r="O131" s="141"/>
      <c r="P131" s="141"/>
      <c r="Q131" s="146"/>
      <c r="R131" s="140"/>
      <c r="S131" s="140"/>
      <c r="T131" s="140"/>
      <c r="U131" s="140"/>
      <c r="V131" s="140"/>
      <c r="W131" s="106"/>
      <c r="AO131" s="110"/>
      <c r="AP131" s="147"/>
      <c r="AQ131" s="110"/>
      <c r="AR131" s="148"/>
    </row>
    <row r="132" spans="1:44" x14ac:dyDescent="0.25">
      <c r="A132" s="106"/>
      <c r="B132" s="3"/>
      <c r="C132" s="106"/>
      <c r="D132" s="106"/>
      <c r="E132" s="106"/>
      <c r="F132" s="106"/>
      <c r="G132" s="141"/>
      <c r="H132" s="142"/>
      <c r="I132" s="143"/>
      <c r="J132" s="144"/>
      <c r="K132" s="145"/>
      <c r="L132" s="143"/>
      <c r="M132" s="144"/>
      <c r="N132" s="144"/>
      <c r="O132" s="141"/>
      <c r="P132" s="141"/>
      <c r="Q132" s="146"/>
      <c r="R132" s="140"/>
      <c r="S132" s="140"/>
      <c r="T132" s="140"/>
      <c r="U132" s="140"/>
      <c r="V132" s="140"/>
      <c r="W132" s="106"/>
      <c r="AO132" s="110"/>
      <c r="AP132" s="147"/>
      <c r="AQ132" s="110"/>
      <c r="AR132" s="148"/>
    </row>
    <row r="133" spans="1:44" x14ac:dyDescent="0.25">
      <c r="A133" s="106"/>
      <c r="B133" s="3"/>
      <c r="C133" s="106"/>
      <c r="D133" s="106"/>
      <c r="E133" s="106"/>
      <c r="F133" s="106"/>
      <c r="G133" s="141"/>
      <c r="H133" s="142"/>
      <c r="I133" s="143"/>
      <c r="J133" s="144"/>
      <c r="K133" s="145"/>
      <c r="L133" s="143"/>
      <c r="M133" s="144"/>
      <c r="N133" s="144"/>
      <c r="O133" s="141"/>
      <c r="P133" s="141"/>
      <c r="Q133" s="146"/>
      <c r="R133" s="140"/>
      <c r="S133" s="140"/>
      <c r="T133" s="140"/>
      <c r="U133" s="140"/>
      <c r="V133" s="140"/>
      <c r="W133" s="106"/>
      <c r="AO133" s="110"/>
      <c r="AP133" s="147"/>
      <c r="AQ133" s="110"/>
      <c r="AR133" s="148"/>
    </row>
    <row r="134" spans="1:44" x14ac:dyDescent="0.25">
      <c r="A134" s="106"/>
      <c r="B134" s="3"/>
      <c r="C134" s="106"/>
      <c r="D134" s="106"/>
      <c r="E134" s="106"/>
      <c r="F134" s="106"/>
      <c r="G134" s="141"/>
      <c r="H134" s="142"/>
      <c r="I134" s="143"/>
      <c r="J134" s="144"/>
      <c r="K134" s="145"/>
      <c r="L134" s="143"/>
      <c r="M134" s="144"/>
      <c r="N134" s="144"/>
      <c r="O134" s="141"/>
      <c r="P134" s="141"/>
      <c r="Q134" s="146"/>
      <c r="R134" s="140"/>
      <c r="S134" s="140"/>
      <c r="T134" s="140"/>
      <c r="U134" s="140"/>
      <c r="V134" s="140"/>
      <c r="W134" s="106"/>
      <c r="AO134" s="110"/>
      <c r="AP134" s="147"/>
      <c r="AQ134" s="110"/>
      <c r="AR134" s="148"/>
    </row>
    <row r="135" spans="1:44" x14ac:dyDescent="0.25">
      <c r="A135" s="106"/>
      <c r="B135" s="3"/>
      <c r="C135" s="106"/>
      <c r="D135" s="106"/>
      <c r="E135" s="106"/>
      <c r="F135" s="106"/>
      <c r="G135" s="141"/>
      <c r="H135" s="142"/>
      <c r="I135" s="143"/>
      <c r="J135" s="144"/>
      <c r="K135" s="145"/>
      <c r="L135" s="143"/>
      <c r="M135" s="144"/>
      <c r="N135" s="144"/>
      <c r="O135" s="141"/>
      <c r="P135" s="141"/>
      <c r="Q135" s="146"/>
      <c r="R135" s="140"/>
      <c r="S135" s="140"/>
      <c r="T135" s="140"/>
      <c r="U135" s="140"/>
      <c r="V135" s="140"/>
      <c r="W135" s="106"/>
      <c r="AO135" s="110"/>
      <c r="AP135" s="147"/>
      <c r="AQ135" s="110"/>
      <c r="AR135" s="148"/>
    </row>
    <row r="136" spans="1:44" x14ac:dyDescent="0.25">
      <c r="A136" s="106"/>
      <c r="B136" s="3"/>
      <c r="C136" s="106"/>
      <c r="D136" s="106"/>
      <c r="E136" s="106"/>
      <c r="F136" s="106"/>
      <c r="G136" s="141"/>
      <c r="H136" s="142"/>
      <c r="I136" s="143"/>
      <c r="J136" s="144"/>
      <c r="K136" s="145"/>
      <c r="L136" s="143"/>
      <c r="M136" s="144"/>
      <c r="N136" s="144"/>
      <c r="O136" s="141"/>
      <c r="P136" s="141"/>
      <c r="Q136" s="146"/>
      <c r="R136" s="140"/>
      <c r="S136" s="140"/>
      <c r="T136" s="140"/>
      <c r="U136" s="140"/>
      <c r="V136" s="140"/>
      <c r="W136" s="106"/>
      <c r="AO136" s="110"/>
      <c r="AP136" s="147"/>
      <c r="AQ136" s="110"/>
      <c r="AR136" s="148"/>
    </row>
    <row r="137" spans="1:44" x14ac:dyDescent="0.25">
      <c r="A137" s="106"/>
      <c r="B137" s="3"/>
      <c r="C137" s="106"/>
      <c r="D137" s="106"/>
      <c r="E137" s="106"/>
      <c r="F137" s="106"/>
      <c r="G137" s="141"/>
      <c r="H137" s="142"/>
      <c r="I137" s="143"/>
      <c r="J137" s="144"/>
      <c r="K137" s="145"/>
      <c r="L137" s="143"/>
      <c r="M137" s="144"/>
      <c r="N137" s="144"/>
      <c r="O137" s="141"/>
      <c r="P137" s="141"/>
      <c r="Q137" s="146"/>
      <c r="R137" s="140"/>
      <c r="S137" s="140"/>
      <c r="T137" s="140"/>
      <c r="U137" s="140"/>
      <c r="V137" s="140"/>
      <c r="W137" s="106"/>
      <c r="AO137" s="110"/>
      <c r="AP137" s="147"/>
      <c r="AQ137" s="110"/>
      <c r="AR137" s="148"/>
    </row>
    <row r="138" spans="1:44" x14ac:dyDescent="0.25">
      <c r="A138" s="106"/>
      <c r="B138" s="3"/>
      <c r="C138" s="106"/>
      <c r="D138" s="106"/>
      <c r="E138" s="106"/>
      <c r="F138" s="106"/>
      <c r="G138" s="141"/>
      <c r="H138" s="142"/>
      <c r="I138" s="143"/>
      <c r="J138" s="144"/>
      <c r="K138" s="145"/>
      <c r="L138" s="143"/>
      <c r="M138" s="144"/>
      <c r="N138" s="144"/>
      <c r="O138" s="141"/>
      <c r="P138" s="141"/>
      <c r="Q138" s="146"/>
      <c r="R138" s="140"/>
      <c r="S138" s="140"/>
      <c r="T138" s="140"/>
      <c r="U138" s="140"/>
      <c r="V138" s="140"/>
      <c r="W138" s="106"/>
      <c r="AO138" s="110"/>
      <c r="AP138" s="147"/>
      <c r="AQ138" s="110"/>
      <c r="AR138" s="148"/>
    </row>
    <row r="139" spans="1:44" x14ac:dyDescent="0.25">
      <c r="A139" s="106"/>
      <c r="B139" s="3"/>
      <c r="C139" s="106"/>
      <c r="D139" s="106"/>
      <c r="E139" s="106"/>
      <c r="F139" s="106"/>
      <c r="G139" s="141"/>
      <c r="H139" s="142"/>
      <c r="I139" s="143"/>
      <c r="J139" s="144"/>
      <c r="K139" s="145"/>
      <c r="L139" s="143"/>
      <c r="M139" s="144"/>
      <c r="N139" s="144"/>
      <c r="O139" s="141"/>
      <c r="P139" s="141"/>
      <c r="Q139" s="146"/>
      <c r="R139" s="140"/>
      <c r="S139" s="140"/>
      <c r="T139" s="140"/>
      <c r="U139" s="140"/>
      <c r="V139" s="140"/>
      <c r="W139" s="106"/>
      <c r="AO139" s="110"/>
      <c r="AP139" s="147"/>
      <c r="AQ139" s="110"/>
      <c r="AR139" s="148"/>
    </row>
    <row r="140" spans="1:44" x14ac:dyDescent="0.25">
      <c r="A140" s="106"/>
      <c r="B140" s="3"/>
      <c r="C140" s="106"/>
      <c r="D140" s="106"/>
      <c r="E140" s="106"/>
      <c r="F140" s="106"/>
      <c r="G140" s="141"/>
      <c r="H140" s="142"/>
      <c r="I140" s="143"/>
      <c r="J140" s="144"/>
      <c r="K140" s="145"/>
      <c r="L140" s="143"/>
      <c r="M140" s="144"/>
      <c r="N140" s="144"/>
      <c r="O140" s="141"/>
      <c r="P140" s="141"/>
      <c r="Q140" s="146"/>
      <c r="R140" s="140"/>
      <c r="S140" s="140"/>
      <c r="T140" s="140"/>
      <c r="U140" s="140"/>
      <c r="V140" s="140"/>
      <c r="W140" s="106"/>
      <c r="AO140" s="110"/>
      <c r="AP140" s="147"/>
      <c r="AQ140" s="110"/>
      <c r="AR140" s="148"/>
    </row>
    <row r="141" spans="1:44" x14ac:dyDescent="0.25">
      <c r="A141" s="106"/>
      <c r="B141" s="3"/>
      <c r="C141" s="106"/>
      <c r="D141" s="106"/>
      <c r="E141" s="106"/>
      <c r="F141" s="106"/>
      <c r="G141" s="141"/>
      <c r="H141" s="142"/>
      <c r="I141" s="143"/>
      <c r="J141" s="144"/>
      <c r="K141" s="145"/>
      <c r="L141" s="143"/>
      <c r="M141" s="144"/>
      <c r="N141" s="144"/>
      <c r="O141" s="141"/>
      <c r="P141" s="141"/>
      <c r="Q141" s="146"/>
      <c r="R141" s="140"/>
      <c r="S141" s="140"/>
      <c r="T141" s="140"/>
      <c r="U141" s="140"/>
      <c r="V141" s="140"/>
      <c r="W141" s="106"/>
      <c r="AO141" s="110"/>
      <c r="AP141" s="147"/>
      <c r="AQ141" s="110"/>
      <c r="AR141" s="148"/>
    </row>
    <row r="142" spans="1:44" x14ac:dyDescent="0.25">
      <c r="A142" s="106"/>
      <c r="B142" s="3"/>
      <c r="C142" s="106"/>
      <c r="D142" s="106"/>
      <c r="E142" s="106"/>
      <c r="F142" s="106"/>
      <c r="G142" s="141"/>
      <c r="H142" s="142"/>
      <c r="I142" s="143"/>
      <c r="J142" s="144"/>
      <c r="K142" s="145"/>
      <c r="L142" s="143"/>
      <c r="M142" s="144"/>
      <c r="N142" s="144"/>
      <c r="O142" s="141"/>
      <c r="P142" s="141"/>
      <c r="Q142" s="146"/>
      <c r="R142" s="140"/>
      <c r="S142" s="140"/>
      <c r="T142" s="140"/>
      <c r="U142" s="140"/>
      <c r="V142" s="140"/>
      <c r="W142" s="106"/>
      <c r="AO142" s="110"/>
      <c r="AP142" s="147"/>
      <c r="AQ142" s="110"/>
      <c r="AR142" s="148"/>
    </row>
    <row r="143" spans="1:44" x14ac:dyDescent="0.25">
      <c r="A143" s="106"/>
      <c r="B143" s="3"/>
      <c r="C143" s="106"/>
      <c r="D143" s="106"/>
      <c r="E143" s="106"/>
      <c r="F143" s="106"/>
      <c r="G143" s="141"/>
      <c r="H143" s="142"/>
      <c r="I143" s="143"/>
      <c r="J143" s="144"/>
      <c r="K143" s="145"/>
      <c r="L143" s="143"/>
      <c r="M143" s="144"/>
      <c r="N143" s="144"/>
      <c r="O143" s="141"/>
      <c r="P143" s="141"/>
      <c r="Q143" s="146"/>
      <c r="R143" s="140"/>
      <c r="S143" s="140"/>
      <c r="T143" s="140"/>
      <c r="U143" s="140"/>
      <c r="V143" s="140"/>
      <c r="W143" s="106"/>
      <c r="AO143" s="110"/>
      <c r="AP143" s="147"/>
      <c r="AQ143" s="110"/>
      <c r="AR143" s="148"/>
    </row>
    <row r="144" spans="1:44" x14ac:dyDescent="0.25">
      <c r="A144" s="106"/>
      <c r="B144" s="3"/>
      <c r="C144" s="106"/>
      <c r="D144" s="106"/>
      <c r="E144" s="106"/>
      <c r="F144" s="106"/>
      <c r="G144" s="141"/>
      <c r="H144" s="142"/>
      <c r="I144" s="143"/>
      <c r="J144" s="144"/>
      <c r="K144" s="145"/>
      <c r="L144" s="143"/>
      <c r="M144" s="144"/>
      <c r="N144" s="144"/>
      <c r="O144" s="141"/>
      <c r="P144" s="141"/>
      <c r="Q144" s="146"/>
      <c r="R144" s="140"/>
      <c r="S144" s="140"/>
      <c r="T144" s="140"/>
      <c r="U144" s="140"/>
      <c r="V144" s="140"/>
      <c r="W144" s="106"/>
      <c r="AO144" s="110"/>
      <c r="AP144" s="147"/>
      <c r="AQ144" s="110"/>
      <c r="AR144" s="148"/>
    </row>
    <row r="145" spans="1:44" x14ac:dyDescent="0.25">
      <c r="A145" s="106"/>
      <c r="B145" s="3"/>
      <c r="C145" s="106"/>
      <c r="D145" s="106"/>
      <c r="E145" s="106"/>
      <c r="F145" s="106"/>
      <c r="G145" s="141"/>
      <c r="H145" s="142"/>
      <c r="I145" s="143"/>
      <c r="J145" s="144"/>
      <c r="K145" s="145"/>
      <c r="L145" s="143"/>
      <c r="M145" s="144"/>
      <c r="N145" s="144"/>
      <c r="O145" s="141"/>
      <c r="P145" s="141"/>
      <c r="Q145" s="146"/>
      <c r="R145" s="140"/>
      <c r="S145" s="140"/>
      <c r="T145" s="140"/>
      <c r="U145" s="140"/>
      <c r="V145" s="140"/>
      <c r="W145" s="106"/>
      <c r="AO145" s="110"/>
      <c r="AP145" s="147"/>
      <c r="AQ145" s="110"/>
      <c r="AR145" s="148"/>
    </row>
    <row r="146" spans="1:44" x14ac:dyDescent="0.25">
      <c r="A146" s="106"/>
      <c r="B146" s="3"/>
      <c r="C146" s="106"/>
      <c r="D146" s="106"/>
      <c r="E146" s="106"/>
      <c r="F146" s="106"/>
      <c r="G146" s="141"/>
      <c r="H146" s="142"/>
      <c r="I146" s="143"/>
      <c r="J146" s="144"/>
      <c r="K146" s="145"/>
      <c r="L146" s="143"/>
      <c r="M146" s="144"/>
      <c r="N146" s="144"/>
      <c r="O146" s="141"/>
      <c r="P146" s="141"/>
      <c r="Q146" s="146"/>
      <c r="R146" s="140"/>
      <c r="S146" s="140"/>
      <c r="T146" s="140"/>
      <c r="U146" s="140"/>
      <c r="V146" s="140"/>
      <c r="W146" s="106"/>
      <c r="AO146" s="110"/>
      <c r="AP146" s="147"/>
      <c r="AQ146" s="110"/>
      <c r="AR146" s="148"/>
    </row>
    <row r="147" spans="1:44" x14ac:dyDescent="0.25">
      <c r="A147" s="106"/>
      <c r="B147" s="3"/>
      <c r="C147" s="106"/>
      <c r="D147" s="106"/>
      <c r="E147" s="106"/>
      <c r="F147" s="106"/>
      <c r="G147" s="141"/>
      <c r="H147" s="142"/>
      <c r="I147" s="143"/>
      <c r="J147" s="144"/>
      <c r="K147" s="145"/>
      <c r="L147" s="143"/>
      <c r="M147" s="144"/>
      <c r="N147" s="144"/>
      <c r="O147" s="141"/>
      <c r="P147" s="141"/>
      <c r="Q147" s="146"/>
      <c r="R147" s="140"/>
      <c r="S147" s="140"/>
      <c r="T147" s="140"/>
      <c r="U147" s="140"/>
      <c r="V147" s="140"/>
      <c r="W147" s="106"/>
      <c r="AO147" s="110"/>
      <c r="AP147" s="147"/>
      <c r="AQ147" s="110"/>
      <c r="AR147" s="148"/>
    </row>
    <row r="148" spans="1:44" x14ac:dyDescent="0.25">
      <c r="A148" s="106"/>
      <c r="B148" s="3"/>
      <c r="C148" s="106"/>
      <c r="D148" s="106"/>
      <c r="E148" s="106"/>
      <c r="F148" s="106"/>
      <c r="G148" s="141"/>
      <c r="H148" s="142"/>
      <c r="I148" s="143"/>
      <c r="J148" s="144"/>
      <c r="K148" s="145"/>
      <c r="L148" s="143"/>
      <c r="M148" s="144"/>
      <c r="N148" s="144"/>
      <c r="O148" s="141"/>
      <c r="P148" s="141"/>
      <c r="Q148" s="146"/>
      <c r="R148" s="140"/>
      <c r="S148" s="140"/>
      <c r="T148" s="140"/>
      <c r="U148" s="140"/>
      <c r="V148" s="140"/>
      <c r="W148" s="106"/>
      <c r="AO148" s="110"/>
      <c r="AP148" s="147"/>
      <c r="AQ148" s="110"/>
      <c r="AR148" s="148"/>
    </row>
    <row r="149" spans="1:44" x14ac:dyDescent="0.25">
      <c r="A149" s="106"/>
      <c r="B149" s="3"/>
      <c r="C149" s="106"/>
      <c r="D149" s="106"/>
      <c r="E149" s="106"/>
      <c r="F149" s="106"/>
      <c r="G149" s="141"/>
      <c r="H149" s="142"/>
      <c r="I149" s="143"/>
      <c r="J149" s="144"/>
      <c r="K149" s="145"/>
      <c r="L149" s="143"/>
      <c r="M149" s="144"/>
      <c r="N149" s="144"/>
      <c r="O149" s="141"/>
      <c r="P149" s="141"/>
      <c r="Q149" s="146"/>
      <c r="R149" s="140"/>
      <c r="S149" s="140"/>
      <c r="T149" s="140"/>
      <c r="U149" s="140"/>
      <c r="V149" s="140"/>
      <c r="W149" s="106"/>
      <c r="AO149" s="110"/>
      <c r="AP149" s="147"/>
      <c r="AQ149" s="110"/>
      <c r="AR149" s="148"/>
    </row>
    <row r="150" spans="1:44" x14ac:dyDescent="0.25">
      <c r="A150" s="106"/>
      <c r="B150" s="3"/>
      <c r="C150" s="106"/>
      <c r="D150" s="106"/>
      <c r="E150" s="106"/>
      <c r="F150" s="106"/>
      <c r="G150" s="141"/>
      <c r="H150" s="142"/>
      <c r="I150" s="143"/>
      <c r="J150" s="144"/>
      <c r="K150" s="145"/>
      <c r="L150" s="143"/>
      <c r="M150" s="144"/>
      <c r="N150" s="144"/>
      <c r="O150" s="141"/>
      <c r="P150" s="141"/>
      <c r="Q150" s="146"/>
      <c r="R150" s="140"/>
      <c r="S150" s="140"/>
      <c r="T150" s="140"/>
      <c r="U150" s="140"/>
      <c r="V150" s="140"/>
      <c r="W150" s="106"/>
      <c r="AO150" s="110"/>
      <c r="AP150" s="147"/>
      <c r="AQ150" s="110"/>
      <c r="AR150" s="148"/>
    </row>
    <row r="151" spans="1:44" x14ac:dyDescent="0.25">
      <c r="A151" s="106"/>
      <c r="B151" s="3"/>
      <c r="C151" s="106"/>
      <c r="D151" s="106"/>
      <c r="E151" s="106"/>
      <c r="F151" s="106"/>
      <c r="G151" s="141"/>
      <c r="H151" s="142"/>
      <c r="I151" s="143"/>
      <c r="J151" s="144"/>
      <c r="K151" s="145"/>
      <c r="L151" s="143"/>
      <c r="M151" s="144"/>
      <c r="N151" s="144"/>
      <c r="O151" s="141"/>
      <c r="P151" s="141"/>
      <c r="Q151" s="146"/>
      <c r="R151" s="140"/>
      <c r="S151" s="140"/>
      <c r="T151" s="140"/>
      <c r="U151" s="140"/>
      <c r="V151" s="140"/>
      <c r="W151" s="106"/>
      <c r="AO151" s="110"/>
      <c r="AP151" s="147"/>
      <c r="AQ151" s="110"/>
      <c r="AR151" s="148"/>
    </row>
    <row r="152" spans="1:44" x14ac:dyDescent="0.25">
      <c r="A152" s="106"/>
      <c r="B152" s="3"/>
      <c r="C152" s="106"/>
      <c r="D152" s="106"/>
      <c r="E152" s="106"/>
      <c r="F152" s="106"/>
      <c r="G152" s="141"/>
      <c r="H152" s="142"/>
      <c r="I152" s="143"/>
      <c r="J152" s="144"/>
      <c r="K152" s="145"/>
      <c r="L152" s="143"/>
      <c r="M152" s="144"/>
      <c r="N152" s="144"/>
      <c r="O152" s="141"/>
      <c r="P152" s="141"/>
      <c r="Q152" s="146"/>
      <c r="R152" s="140"/>
      <c r="S152" s="140"/>
      <c r="T152" s="140"/>
      <c r="U152" s="140"/>
      <c r="V152" s="140"/>
      <c r="W152" s="106"/>
      <c r="AO152" s="110"/>
      <c r="AP152" s="147"/>
      <c r="AQ152" s="110"/>
      <c r="AR152" s="148"/>
    </row>
    <row r="153" spans="1:44" x14ac:dyDescent="0.25">
      <c r="A153" s="106"/>
      <c r="B153" s="3"/>
      <c r="C153" s="106"/>
      <c r="D153" s="106"/>
      <c r="E153" s="106"/>
      <c r="F153" s="106"/>
      <c r="G153" s="141"/>
      <c r="H153" s="142"/>
      <c r="I153" s="143"/>
      <c r="J153" s="144"/>
      <c r="K153" s="145"/>
      <c r="L153" s="143"/>
      <c r="M153" s="144"/>
      <c r="N153" s="144"/>
      <c r="O153" s="141"/>
      <c r="P153" s="141"/>
      <c r="Q153" s="146"/>
      <c r="R153" s="140"/>
      <c r="S153" s="140"/>
      <c r="T153" s="140"/>
      <c r="U153" s="140"/>
      <c r="V153" s="140"/>
      <c r="W153" s="106"/>
      <c r="AO153" s="110"/>
      <c r="AP153" s="147"/>
      <c r="AQ153" s="110"/>
      <c r="AR153" s="148"/>
    </row>
    <row r="154" spans="1:44" x14ac:dyDescent="0.25">
      <c r="A154" s="106"/>
      <c r="B154" s="3"/>
      <c r="C154" s="106"/>
      <c r="D154" s="106"/>
      <c r="E154" s="106"/>
      <c r="F154" s="106"/>
      <c r="G154" s="141"/>
      <c r="H154" s="142"/>
      <c r="I154" s="143"/>
      <c r="J154" s="144"/>
      <c r="K154" s="145"/>
      <c r="L154" s="143"/>
      <c r="M154" s="144"/>
      <c r="N154" s="144"/>
      <c r="O154" s="141"/>
      <c r="P154" s="141"/>
      <c r="Q154" s="146"/>
      <c r="R154" s="140"/>
      <c r="S154" s="140"/>
      <c r="T154" s="140"/>
      <c r="U154" s="140"/>
      <c r="V154" s="140"/>
      <c r="W154" s="106"/>
      <c r="AO154" s="110"/>
      <c r="AP154" s="147"/>
      <c r="AQ154" s="110"/>
      <c r="AR154" s="148"/>
    </row>
    <row r="155" spans="1:44" x14ac:dyDescent="0.25">
      <c r="A155" s="106"/>
      <c r="B155" s="3"/>
      <c r="C155" s="106"/>
      <c r="D155" s="106"/>
      <c r="E155" s="106"/>
      <c r="F155" s="106"/>
      <c r="G155" s="141"/>
      <c r="H155" s="142"/>
      <c r="I155" s="143"/>
      <c r="J155" s="144"/>
      <c r="K155" s="145"/>
      <c r="L155" s="143"/>
      <c r="M155" s="144"/>
      <c r="N155" s="144"/>
      <c r="O155" s="141"/>
      <c r="P155" s="141"/>
      <c r="Q155" s="146"/>
      <c r="R155" s="140"/>
      <c r="S155" s="140"/>
      <c r="T155" s="140"/>
      <c r="U155" s="140"/>
      <c r="V155" s="140"/>
      <c r="W155" s="106"/>
      <c r="AO155" s="110"/>
      <c r="AP155" s="147"/>
      <c r="AQ155" s="110"/>
      <c r="AR155" s="148"/>
    </row>
    <row r="156" spans="1:44" x14ac:dyDescent="0.25">
      <c r="A156" s="106"/>
      <c r="B156" s="3"/>
      <c r="C156" s="106"/>
      <c r="D156" s="106"/>
      <c r="E156" s="106"/>
      <c r="F156" s="106"/>
      <c r="G156" s="141"/>
      <c r="H156" s="142"/>
      <c r="I156" s="143"/>
      <c r="J156" s="144"/>
      <c r="K156" s="145"/>
      <c r="L156" s="143"/>
      <c r="M156" s="144"/>
      <c r="N156" s="144"/>
      <c r="O156" s="141"/>
      <c r="P156" s="141"/>
      <c r="Q156" s="146"/>
      <c r="R156" s="140"/>
      <c r="S156" s="140"/>
      <c r="T156" s="140"/>
      <c r="U156" s="140"/>
      <c r="V156" s="140"/>
      <c r="W156" s="106"/>
      <c r="AO156" s="110"/>
      <c r="AP156" s="147"/>
      <c r="AQ156" s="110"/>
      <c r="AR156" s="148"/>
    </row>
    <row r="157" spans="1:44" x14ac:dyDescent="0.25">
      <c r="A157" s="106"/>
      <c r="B157" s="3"/>
      <c r="C157" s="106"/>
      <c r="D157" s="106"/>
      <c r="E157" s="106"/>
      <c r="F157" s="106"/>
      <c r="G157" s="141"/>
      <c r="H157" s="142"/>
      <c r="I157" s="143"/>
      <c r="J157" s="144"/>
      <c r="K157" s="145"/>
      <c r="L157" s="143"/>
      <c r="M157" s="144"/>
      <c r="N157" s="144"/>
      <c r="O157" s="141"/>
      <c r="P157" s="141"/>
      <c r="Q157" s="146"/>
      <c r="R157" s="140"/>
      <c r="S157" s="140"/>
      <c r="T157" s="140"/>
      <c r="U157" s="140"/>
      <c r="V157" s="140"/>
      <c r="W157" s="106"/>
      <c r="AO157" s="110"/>
      <c r="AP157" s="147"/>
      <c r="AQ157" s="110"/>
      <c r="AR157" s="148"/>
    </row>
    <row r="158" spans="1:44" x14ac:dyDescent="0.25">
      <c r="A158" s="106"/>
      <c r="B158" s="3"/>
      <c r="C158" s="106"/>
      <c r="D158" s="106"/>
      <c r="E158" s="106"/>
      <c r="F158" s="106"/>
      <c r="G158" s="141"/>
      <c r="H158" s="142"/>
      <c r="I158" s="143"/>
      <c r="J158" s="144"/>
      <c r="K158" s="145"/>
      <c r="L158" s="143"/>
      <c r="M158" s="144"/>
      <c r="N158" s="144"/>
      <c r="O158" s="141"/>
      <c r="P158" s="141"/>
      <c r="Q158" s="146"/>
      <c r="R158" s="140"/>
      <c r="S158" s="140"/>
      <c r="T158" s="140"/>
      <c r="U158" s="140"/>
      <c r="V158" s="140"/>
      <c r="W158" s="106"/>
      <c r="AO158" s="110"/>
      <c r="AP158" s="147"/>
      <c r="AQ158" s="110"/>
      <c r="AR158" s="148"/>
    </row>
    <row r="159" spans="1:44" x14ac:dyDescent="0.25">
      <c r="A159" s="106"/>
      <c r="B159" s="3"/>
      <c r="C159" s="106"/>
      <c r="D159" s="106"/>
      <c r="E159" s="106"/>
      <c r="F159" s="106"/>
      <c r="G159" s="141"/>
      <c r="H159" s="142"/>
      <c r="I159" s="143"/>
      <c r="J159" s="144"/>
      <c r="K159" s="145"/>
      <c r="L159" s="143"/>
      <c r="M159" s="144"/>
      <c r="N159" s="144"/>
      <c r="O159" s="141"/>
      <c r="P159" s="141"/>
      <c r="Q159" s="146"/>
      <c r="R159" s="140"/>
      <c r="S159" s="140"/>
      <c r="T159" s="140"/>
      <c r="U159" s="140"/>
      <c r="V159" s="140"/>
      <c r="W159" s="106"/>
      <c r="AO159" s="110"/>
      <c r="AP159" s="147"/>
      <c r="AQ159" s="110"/>
      <c r="AR159" s="148"/>
    </row>
    <row r="160" spans="1:44" x14ac:dyDescent="0.25">
      <c r="A160" s="106"/>
      <c r="B160" s="3"/>
      <c r="C160" s="106"/>
      <c r="D160" s="106"/>
      <c r="E160" s="106"/>
      <c r="F160" s="106"/>
      <c r="G160" s="141"/>
      <c r="H160" s="142"/>
      <c r="I160" s="143"/>
      <c r="J160" s="144"/>
      <c r="K160" s="145"/>
      <c r="L160" s="143"/>
      <c r="M160" s="144"/>
      <c r="N160" s="144"/>
      <c r="O160" s="141"/>
      <c r="P160" s="141"/>
      <c r="Q160" s="146"/>
      <c r="R160" s="140"/>
      <c r="S160" s="140"/>
      <c r="T160" s="140"/>
      <c r="U160" s="140"/>
      <c r="V160" s="140"/>
      <c r="W160" s="106"/>
      <c r="AO160" s="110"/>
      <c r="AP160" s="147"/>
      <c r="AQ160" s="110"/>
      <c r="AR160" s="148"/>
    </row>
    <row r="161" spans="1:44" x14ac:dyDescent="0.25">
      <c r="A161" s="106"/>
      <c r="B161" s="3"/>
      <c r="C161" s="106"/>
      <c r="D161" s="106"/>
      <c r="E161" s="106"/>
      <c r="F161" s="106"/>
      <c r="G161" s="141"/>
      <c r="H161" s="142"/>
      <c r="I161" s="143"/>
      <c r="J161" s="144"/>
      <c r="K161" s="145"/>
      <c r="L161" s="143"/>
      <c r="M161" s="144"/>
      <c r="N161" s="144"/>
      <c r="O161" s="141"/>
      <c r="P161" s="141"/>
      <c r="Q161" s="146"/>
      <c r="R161" s="140"/>
      <c r="S161" s="140"/>
      <c r="T161" s="140"/>
      <c r="U161" s="140"/>
      <c r="V161" s="140"/>
      <c r="W161" s="106"/>
      <c r="AO161" s="110"/>
      <c r="AP161" s="147"/>
      <c r="AQ161" s="110"/>
      <c r="AR161" s="148"/>
    </row>
    <row r="162" spans="1:44" x14ac:dyDescent="0.25">
      <c r="A162" s="106"/>
      <c r="B162" s="3"/>
      <c r="C162" s="106"/>
      <c r="D162" s="106"/>
      <c r="E162" s="106"/>
      <c r="F162" s="106"/>
      <c r="G162" s="141"/>
      <c r="H162" s="142"/>
      <c r="I162" s="143"/>
      <c r="J162" s="144"/>
      <c r="K162" s="145"/>
      <c r="L162" s="143"/>
      <c r="M162" s="144"/>
      <c r="N162" s="144"/>
      <c r="O162" s="141"/>
      <c r="P162" s="141"/>
      <c r="Q162" s="146"/>
      <c r="R162" s="140"/>
      <c r="S162" s="140"/>
      <c r="T162" s="140"/>
      <c r="U162" s="140"/>
      <c r="V162" s="140"/>
      <c r="W162" s="106"/>
      <c r="AO162" s="110"/>
      <c r="AP162" s="147"/>
      <c r="AQ162" s="110"/>
      <c r="AR162" s="148"/>
    </row>
    <row r="163" spans="1:44" x14ac:dyDescent="0.25">
      <c r="A163" s="106"/>
      <c r="B163" s="3"/>
      <c r="C163" s="106"/>
      <c r="D163" s="106"/>
      <c r="E163" s="106"/>
      <c r="F163" s="106"/>
      <c r="G163" s="141"/>
      <c r="H163" s="142"/>
      <c r="I163" s="143"/>
      <c r="J163" s="144"/>
      <c r="K163" s="145"/>
      <c r="L163" s="143"/>
      <c r="M163" s="144"/>
      <c r="N163" s="144"/>
      <c r="O163" s="141"/>
      <c r="P163" s="141"/>
      <c r="Q163" s="146"/>
      <c r="R163" s="140"/>
      <c r="S163" s="140"/>
      <c r="T163" s="140"/>
      <c r="U163" s="140"/>
      <c r="V163" s="140"/>
      <c r="W163" s="106"/>
      <c r="AO163" s="110"/>
      <c r="AP163" s="147"/>
      <c r="AQ163" s="110"/>
      <c r="AR163" s="148"/>
    </row>
    <row r="164" spans="1:44" x14ac:dyDescent="0.25">
      <c r="A164" s="106"/>
      <c r="B164" s="3"/>
      <c r="C164" s="106"/>
      <c r="D164" s="106"/>
      <c r="E164" s="106"/>
      <c r="F164" s="106"/>
      <c r="G164" s="141"/>
      <c r="H164" s="142"/>
      <c r="I164" s="143"/>
      <c r="J164" s="144"/>
      <c r="K164" s="145"/>
      <c r="L164" s="143"/>
      <c r="M164" s="144"/>
      <c r="N164" s="144"/>
      <c r="O164" s="141"/>
      <c r="P164" s="141"/>
      <c r="Q164" s="146"/>
      <c r="R164" s="140"/>
      <c r="S164" s="140"/>
      <c r="T164" s="140"/>
      <c r="U164" s="140"/>
      <c r="V164" s="140"/>
      <c r="W164" s="106"/>
      <c r="AO164" s="110"/>
      <c r="AP164" s="147"/>
      <c r="AQ164" s="110"/>
      <c r="AR164" s="148"/>
    </row>
    <row r="165" spans="1:44" x14ac:dyDescent="0.25">
      <c r="A165" s="106"/>
      <c r="B165" s="3"/>
      <c r="C165" s="106"/>
      <c r="D165" s="106"/>
      <c r="E165" s="106"/>
      <c r="F165" s="106"/>
      <c r="G165" s="141"/>
      <c r="H165" s="142"/>
      <c r="I165" s="143"/>
      <c r="J165" s="144"/>
      <c r="K165" s="145"/>
      <c r="L165" s="143"/>
      <c r="M165" s="144"/>
      <c r="N165" s="144"/>
      <c r="O165" s="141"/>
      <c r="P165" s="141"/>
      <c r="Q165" s="146"/>
      <c r="R165" s="140"/>
      <c r="S165" s="140"/>
      <c r="T165" s="140"/>
      <c r="U165" s="140"/>
      <c r="V165" s="140"/>
      <c r="W165" s="106"/>
      <c r="AO165" s="110"/>
      <c r="AP165" s="147"/>
      <c r="AQ165" s="110"/>
      <c r="AR165" s="148"/>
    </row>
    <row r="166" spans="1:44" x14ac:dyDescent="0.25">
      <c r="A166" s="106"/>
      <c r="B166" s="3"/>
      <c r="C166" s="106"/>
      <c r="D166" s="106"/>
      <c r="E166" s="106"/>
      <c r="F166" s="106"/>
      <c r="G166" s="141"/>
      <c r="H166" s="142"/>
      <c r="I166" s="143"/>
      <c r="J166" s="144"/>
      <c r="K166" s="145"/>
      <c r="L166" s="143"/>
      <c r="M166" s="144"/>
      <c r="N166" s="144"/>
      <c r="O166" s="141"/>
      <c r="P166" s="141"/>
      <c r="Q166" s="146"/>
      <c r="R166" s="140"/>
      <c r="S166" s="140"/>
      <c r="T166" s="140"/>
      <c r="U166" s="140"/>
      <c r="V166" s="140"/>
      <c r="W166" s="106"/>
      <c r="AO166" s="110"/>
      <c r="AP166" s="147"/>
      <c r="AQ166" s="110"/>
      <c r="AR166" s="148"/>
    </row>
    <row r="167" spans="1:44" x14ac:dyDescent="0.25">
      <c r="A167" s="106"/>
      <c r="B167" s="3"/>
      <c r="C167" s="106"/>
      <c r="D167" s="106"/>
      <c r="E167" s="106"/>
      <c r="F167" s="106"/>
      <c r="G167" s="141"/>
      <c r="H167" s="142"/>
      <c r="I167" s="143"/>
      <c r="J167" s="144"/>
      <c r="K167" s="145"/>
      <c r="L167" s="143"/>
      <c r="M167" s="144"/>
      <c r="N167" s="144"/>
      <c r="O167" s="141"/>
      <c r="P167" s="141"/>
      <c r="Q167" s="146"/>
      <c r="R167" s="140"/>
      <c r="S167" s="140"/>
      <c r="T167" s="140"/>
      <c r="U167" s="140"/>
      <c r="V167" s="140"/>
      <c r="W167" s="106"/>
      <c r="AO167" s="110"/>
      <c r="AP167" s="147"/>
      <c r="AQ167" s="110"/>
      <c r="AR167" s="148"/>
    </row>
    <row r="168" spans="1:44" x14ac:dyDescent="0.25">
      <c r="A168" s="106"/>
      <c r="B168" s="3"/>
      <c r="C168" s="106"/>
      <c r="D168" s="106"/>
      <c r="E168" s="106"/>
      <c r="F168" s="106"/>
      <c r="G168" s="141"/>
      <c r="H168" s="142"/>
      <c r="I168" s="143"/>
      <c r="J168" s="144"/>
      <c r="K168" s="145"/>
      <c r="L168" s="143"/>
      <c r="M168" s="144"/>
      <c r="N168" s="144"/>
      <c r="O168" s="141"/>
      <c r="P168" s="141"/>
      <c r="Q168" s="146"/>
      <c r="R168" s="140"/>
      <c r="S168" s="140"/>
      <c r="T168" s="140"/>
      <c r="U168" s="140"/>
      <c r="V168" s="140"/>
      <c r="W168" s="106"/>
      <c r="AO168" s="110"/>
      <c r="AP168" s="147"/>
      <c r="AQ168" s="110"/>
      <c r="AR168" s="148"/>
    </row>
    <row r="169" spans="1:44" x14ac:dyDescent="0.25">
      <c r="A169" s="106"/>
      <c r="B169" s="3"/>
      <c r="C169" s="106"/>
      <c r="D169" s="106"/>
      <c r="E169" s="106"/>
      <c r="F169" s="106"/>
      <c r="G169" s="141"/>
      <c r="H169" s="142"/>
      <c r="I169" s="143"/>
      <c r="J169" s="144"/>
      <c r="K169" s="145"/>
      <c r="L169" s="143"/>
      <c r="M169" s="144"/>
      <c r="N169" s="144"/>
      <c r="O169" s="141"/>
      <c r="P169" s="141"/>
      <c r="Q169" s="146"/>
      <c r="R169" s="140"/>
      <c r="S169" s="140"/>
      <c r="T169" s="140"/>
      <c r="U169" s="140"/>
      <c r="V169" s="140"/>
      <c r="W169" s="106"/>
      <c r="AO169" s="110"/>
      <c r="AP169" s="147"/>
      <c r="AQ169" s="110"/>
      <c r="AR169" s="148"/>
    </row>
    <row r="170" spans="1:44" x14ac:dyDescent="0.25">
      <c r="A170" s="106"/>
      <c r="B170" s="3"/>
      <c r="C170" s="106"/>
      <c r="D170" s="106"/>
      <c r="E170" s="106"/>
      <c r="F170" s="106"/>
      <c r="G170" s="141"/>
      <c r="H170" s="142"/>
      <c r="I170" s="143"/>
      <c r="J170" s="144"/>
      <c r="K170" s="145"/>
      <c r="L170" s="143"/>
      <c r="M170" s="144"/>
      <c r="N170" s="144"/>
      <c r="O170" s="141"/>
      <c r="P170" s="141"/>
      <c r="Q170" s="146"/>
      <c r="R170" s="140"/>
      <c r="S170" s="140"/>
      <c r="T170" s="140"/>
      <c r="U170" s="140"/>
      <c r="V170" s="140"/>
      <c r="W170" s="106"/>
      <c r="AO170" s="110"/>
      <c r="AP170" s="147"/>
      <c r="AQ170" s="110"/>
      <c r="AR170" s="148"/>
    </row>
    <row r="171" spans="1:44" x14ac:dyDescent="0.25">
      <c r="A171" s="106"/>
      <c r="B171" s="3"/>
      <c r="C171" s="106"/>
      <c r="D171" s="106"/>
      <c r="E171" s="106"/>
      <c r="F171" s="106"/>
      <c r="G171" s="141"/>
      <c r="H171" s="142"/>
      <c r="I171" s="143"/>
      <c r="J171" s="144"/>
      <c r="K171" s="145"/>
      <c r="L171" s="143"/>
      <c r="M171" s="144"/>
      <c r="N171" s="144"/>
      <c r="O171" s="141"/>
      <c r="P171" s="141"/>
      <c r="Q171" s="146"/>
      <c r="R171" s="140"/>
      <c r="S171" s="140"/>
      <c r="T171" s="140"/>
      <c r="U171" s="140"/>
      <c r="V171" s="140"/>
      <c r="W171" s="106"/>
      <c r="AO171" s="110"/>
      <c r="AP171" s="147"/>
      <c r="AQ171" s="110"/>
      <c r="AR171" s="148"/>
    </row>
    <row r="172" spans="1:44" x14ac:dyDescent="0.25">
      <c r="A172" s="106"/>
      <c r="B172" s="3"/>
      <c r="C172" s="106"/>
      <c r="D172" s="106"/>
      <c r="E172" s="106"/>
      <c r="F172" s="106"/>
      <c r="G172" s="141"/>
      <c r="H172" s="142"/>
      <c r="I172" s="143"/>
      <c r="J172" s="144"/>
      <c r="K172" s="145"/>
      <c r="L172" s="143"/>
      <c r="M172" s="144"/>
      <c r="N172" s="144"/>
      <c r="O172" s="141"/>
      <c r="P172" s="141"/>
      <c r="Q172" s="146"/>
      <c r="R172" s="140"/>
      <c r="S172" s="140"/>
      <c r="T172" s="140"/>
      <c r="U172" s="140"/>
      <c r="V172" s="140"/>
      <c r="W172" s="106"/>
      <c r="AO172" s="110"/>
      <c r="AP172" s="147"/>
      <c r="AQ172" s="110"/>
      <c r="AR172" s="148"/>
    </row>
    <row r="173" spans="1:44" x14ac:dyDescent="0.25">
      <c r="A173" s="106"/>
      <c r="B173" s="3"/>
      <c r="C173" s="106"/>
      <c r="D173" s="106"/>
      <c r="E173" s="106"/>
      <c r="F173" s="106"/>
      <c r="G173" s="141"/>
      <c r="H173" s="142"/>
      <c r="I173" s="143"/>
      <c r="J173" s="144"/>
      <c r="K173" s="145"/>
      <c r="L173" s="143"/>
      <c r="M173" s="144"/>
      <c r="N173" s="144"/>
      <c r="O173" s="141"/>
      <c r="P173" s="141"/>
      <c r="Q173" s="146"/>
      <c r="R173" s="140"/>
      <c r="S173" s="140"/>
      <c r="T173" s="140"/>
      <c r="U173" s="140"/>
      <c r="V173" s="140"/>
      <c r="W173" s="106"/>
      <c r="AO173" s="110"/>
      <c r="AP173" s="147"/>
      <c r="AQ173" s="110"/>
      <c r="AR173" s="148"/>
    </row>
    <row r="174" spans="1:44" x14ac:dyDescent="0.25">
      <c r="A174" s="106"/>
      <c r="B174" s="3"/>
      <c r="C174" s="106"/>
      <c r="D174" s="106"/>
      <c r="E174" s="106"/>
      <c r="F174" s="106"/>
      <c r="G174" s="141"/>
      <c r="H174" s="142"/>
      <c r="I174" s="143"/>
      <c r="J174" s="144"/>
      <c r="K174" s="145"/>
      <c r="L174" s="143"/>
      <c r="M174" s="144"/>
      <c r="N174" s="144"/>
      <c r="O174" s="141"/>
      <c r="P174" s="141"/>
      <c r="Q174" s="146"/>
      <c r="R174" s="140"/>
      <c r="S174" s="140"/>
      <c r="T174" s="140"/>
      <c r="U174" s="140"/>
      <c r="V174" s="140"/>
      <c r="W174" s="106"/>
      <c r="AO174" s="110"/>
      <c r="AP174" s="147"/>
      <c r="AQ174" s="110"/>
      <c r="AR174" s="148"/>
    </row>
    <row r="175" spans="1:44" x14ac:dyDescent="0.25">
      <c r="A175" s="106"/>
      <c r="B175" s="3"/>
      <c r="C175" s="106"/>
      <c r="D175" s="106"/>
      <c r="E175" s="106"/>
      <c r="F175" s="106"/>
      <c r="G175" s="141"/>
      <c r="H175" s="142"/>
      <c r="I175" s="143"/>
      <c r="J175" s="144"/>
      <c r="K175" s="145"/>
      <c r="L175" s="143"/>
      <c r="M175" s="144"/>
      <c r="N175" s="144"/>
      <c r="O175" s="141"/>
      <c r="P175" s="141"/>
      <c r="Q175" s="146"/>
      <c r="R175" s="140"/>
      <c r="S175" s="140"/>
      <c r="T175" s="140"/>
      <c r="U175" s="140"/>
      <c r="V175" s="140"/>
      <c r="W175" s="106"/>
      <c r="AO175" s="110"/>
      <c r="AP175" s="147"/>
      <c r="AQ175" s="110"/>
      <c r="AR175" s="148"/>
    </row>
    <row r="176" spans="1:44" x14ac:dyDescent="0.25">
      <c r="A176" s="106"/>
      <c r="B176" s="3"/>
      <c r="C176" s="106"/>
      <c r="D176" s="106"/>
      <c r="E176" s="106"/>
      <c r="F176" s="106"/>
      <c r="G176" s="141"/>
      <c r="H176" s="142"/>
      <c r="I176" s="143"/>
      <c r="J176" s="144"/>
      <c r="K176" s="145"/>
      <c r="L176" s="143"/>
      <c r="M176" s="144"/>
      <c r="N176" s="144"/>
      <c r="O176" s="141"/>
      <c r="P176" s="141"/>
      <c r="Q176" s="146"/>
      <c r="R176" s="140"/>
      <c r="S176" s="140"/>
      <c r="T176" s="140"/>
      <c r="U176" s="140"/>
      <c r="V176" s="140"/>
      <c r="W176" s="106"/>
      <c r="AO176" s="110"/>
      <c r="AP176" s="147"/>
      <c r="AQ176" s="110"/>
      <c r="AR176" s="148"/>
    </row>
    <row r="177" spans="1:44" x14ac:dyDescent="0.25">
      <c r="A177" s="106"/>
      <c r="B177" s="3"/>
      <c r="C177" s="106"/>
      <c r="D177" s="106"/>
      <c r="E177" s="106"/>
      <c r="F177" s="106"/>
      <c r="G177" s="141"/>
      <c r="H177" s="142"/>
      <c r="I177" s="143"/>
      <c r="J177" s="144"/>
      <c r="K177" s="145"/>
      <c r="L177" s="143"/>
      <c r="M177" s="144"/>
      <c r="N177" s="144"/>
      <c r="O177" s="141"/>
      <c r="P177" s="141"/>
      <c r="Q177" s="146"/>
      <c r="R177" s="140"/>
      <c r="S177" s="140"/>
      <c r="T177" s="140"/>
      <c r="U177" s="140"/>
      <c r="V177" s="140"/>
      <c r="W177" s="106"/>
      <c r="AO177" s="110"/>
      <c r="AP177" s="147"/>
      <c r="AQ177" s="110"/>
      <c r="AR177" s="148"/>
    </row>
    <row r="178" spans="1:44" x14ac:dyDescent="0.25">
      <c r="A178" s="106"/>
      <c r="B178" s="3"/>
      <c r="C178" s="106"/>
      <c r="D178" s="106"/>
      <c r="E178" s="106"/>
      <c r="F178" s="106"/>
      <c r="G178" s="141"/>
      <c r="H178" s="142"/>
      <c r="I178" s="143"/>
      <c r="J178" s="144"/>
      <c r="K178" s="145"/>
      <c r="L178" s="143"/>
      <c r="M178" s="144"/>
      <c r="N178" s="144"/>
      <c r="O178" s="141"/>
      <c r="P178" s="141"/>
      <c r="Q178" s="146"/>
      <c r="R178" s="140"/>
      <c r="S178" s="140"/>
      <c r="T178" s="140"/>
      <c r="U178" s="140"/>
      <c r="V178" s="140"/>
      <c r="W178" s="106"/>
      <c r="AO178" s="110"/>
      <c r="AP178" s="147"/>
      <c r="AQ178" s="110"/>
      <c r="AR178" s="148"/>
    </row>
    <row r="179" spans="1:44" x14ac:dyDescent="0.25">
      <c r="A179" s="106"/>
      <c r="B179" s="3"/>
      <c r="C179" s="106"/>
      <c r="D179" s="106"/>
      <c r="E179" s="106"/>
      <c r="F179" s="106"/>
      <c r="G179" s="141"/>
      <c r="H179" s="142"/>
      <c r="I179" s="143"/>
      <c r="J179" s="144"/>
      <c r="K179" s="145"/>
      <c r="L179" s="143"/>
      <c r="M179" s="144"/>
      <c r="N179" s="144"/>
      <c r="O179" s="141"/>
      <c r="P179" s="141"/>
      <c r="Q179" s="146"/>
      <c r="R179" s="140"/>
      <c r="S179" s="140"/>
      <c r="T179" s="140"/>
      <c r="U179" s="140"/>
      <c r="V179" s="140"/>
      <c r="W179" s="106"/>
      <c r="AO179" s="110"/>
      <c r="AP179" s="147"/>
      <c r="AQ179" s="110"/>
      <c r="AR179" s="148"/>
    </row>
    <row r="180" spans="1:44" x14ac:dyDescent="0.25">
      <c r="A180" s="106"/>
      <c r="B180" s="3"/>
      <c r="C180" s="106"/>
      <c r="D180" s="106"/>
      <c r="E180" s="106"/>
      <c r="F180" s="106"/>
      <c r="G180" s="141"/>
      <c r="H180" s="142"/>
      <c r="I180" s="143"/>
      <c r="J180" s="144"/>
      <c r="K180" s="145"/>
      <c r="L180" s="143"/>
      <c r="M180" s="144"/>
      <c r="N180" s="144"/>
      <c r="O180" s="141"/>
      <c r="P180" s="141"/>
      <c r="Q180" s="146"/>
      <c r="R180" s="140"/>
      <c r="S180" s="140"/>
      <c r="T180" s="140"/>
      <c r="U180" s="140"/>
      <c r="V180" s="140"/>
      <c r="W180" s="106"/>
      <c r="AO180" s="110"/>
      <c r="AP180" s="147"/>
      <c r="AQ180" s="110"/>
      <c r="AR180" s="148"/>
    </row>
    <row r="181" spans="1:44" x14ac:dyDescent="0.25">
      <c r="A181" s="106"/>
      <c r="B181" s="3"/>
      <c r="C181" s="106"/>
      <c r="D181" s="106"/>
      <c r="E181" s="106"/>
      <c r="F181" s="106"/>
      <c r="G181" s="141"/>
      <c r="H181" s="142"/>
      <c r="I181" s="143"/>
      <c r="J181" s="144"/>
      <c r="K181" s="145"/>
      <c r="L181" s="143"/>
      <c r="M181" s="144"/>
      <c r="N181" s="144"/>
      <c r="O181" s="141"/>
      <c r="P181" s="141"/>
      <c r="Q181" s="146"/>
      <c r="R181" s="140"/>
      <c r="S181" s="140"/>
      <c r="T181" s="140"/>
      <c r="U181" s="140"/>
      <c r="V181" s="140"/>
      <c r="W181" s="106"/>
      <c r="AO181" s="110"/>
      <c r="AP181" s="147"/>
      <c r="AQ181" s="110"/>
      <c r="AR181" s="148"/>
    </row>
    <row r="182" spans="1:44" x14ac:dyDescent="0.25">
      <c r="A182" s="106"/>
      <c r="B182" s="3"/>
      <c r="C182" s="106"/>
      <c r="D182" s="106"/>
      <c r="E182" s="106"/>
      <c r="F182" s="106"/>
      <c r="G182" s="141"/>
      <c r="H182" s="142"/>
      <c r="I182" s="143"/>
      <c r="J182" s="144"/>
      <c r="K182" s="145"/>
      <c r="L182" s="143"/>
      <c r="M182" s="144"/>
      <c r="N182" s="144"/>
      <c r="O182" s="141"/>
      <c r="P182" s="141"/>
      <c r="Q182" s="146"/>
      <c r="R182" s="140"/>
      <c r="S182" s="140"/>
      <c r="T182" s="140"/>
      <c r="U182" s="140"/>
      <c r="V182" s="140"/>
      <c r="W182" s="106"/>
      <c r="AO182" s="110"/>
      <c r="AP182" s="147"/>
      <c r="AQ182" s="110"/>
      <c r="AR182" s="148"/>
    </row>
    <row r="183" spans="1:44" x14ac:dyDescent="0.25">
      <c r="A183" s="106"/>
      <c r="B183" s="3"/>
      <c r="C183" s="106"/>
      <c r="D183" s="106"/>
      <c r="E183" s="106"/>
      <c r="F183" s="106"/>
      <c r="G183" s="141"/>
      <c r="H183" s="142"/>
      <c r="I183" s="143"/>
      <c r="J183" s="144"/>
      <c r="K183" s="145"/>
      <c r="L183" s="143"/>
      <c r="M183" s="144"/>
      <c r="N183" s="144"/>
      <c r="O183" s="141"/>
      <c r="P183" s="141"/>
      <c r="Q183" s="146"/>
      <c r="R183" s="140"/>
      <c r="S183" s="140"/>
      <c r="T183" s="140"/>
      <c r="U183" s="140"/>
      <c r="V183" s="140"/>
      <c r="W183" s="106"/>
      <c r="AO183" s="110"/>
      <c r="AP183" s="147"/>
      <c r="AQ183" s="110"/>
      <c r="AR183" s="148"/>
    </row>
    <row r="184" spans="1:44" x14ac:dyDescent="0.25">
      <c r="A184" s="106"/>
      <c r="B184" s="3"/>
      <c r="C184" s="106"/>
      <c r="D184" s="106"/>
      <c r="E184" s="106"/>
      <c r="F184" s="106"/>
      <c r="G184" s="141"/>
      <c r="H184" s="142"/>
      <c r="I184" s="143"/>
      <c r="J184" s="144"/>
      <c r="K184" s="145"/>
      <c r="L184" s="143"/>
      <c r="M184" s="144"/>
      <c r="N184" s="144"/>
      <c r="O184" s="141"/>
      <c r="P184" s="141"/>
      <c r="Q184" s="146"/>
      <c r="R184" s="140"/>
      <c r="S184" s="140"/>
      <c r="T184" s="140"/>
      <c r="U184" s="140"/>
      <c r="V184" s="140"/>
      <c r="W184" s="106"/>
      <c r="AO184" s="110"/>
      <c r="AP184" s="147"/>
      <c r="AQ184" s="110"/>
      <c r="AR184" s="148"/>
    </row>
    <row r="185" spans="1:44" x14ac:dyDescent="0.25">
      <c r="A185" s="106"/>
      <c r="B185" s="3"/>
      <c r="C185" s="106"/>
      <c r="D185" s="106"/>
      <c r="E185" s="106"/>
      <c r="F185" s="106"/>
      <c r="G185" s="141"/>
      <c r="H185" s="142"/>
      <c r="I185" s="143"/>
      <c r="J185" s="144"/>
      <c r="K185" s="145"/>
      <c r="L185" s="143"/>
      <c r="M185" s="144"/>
      <c r="N185" s="144"/>
      <c r="O185" s="141"/>
      <c r="P185" s="141"/>
      <c r="Q185" s="146"/>
      <c r="R185" s="140"/>
      <c r="S185" s="140"/>
      <c r="T185" s="140"/>
      <c r="U185" s="140"/>
      <c r="V185" s="140"/>
      <c r="W185" s="106"/>
      <c r="AO185" s="110"/>
      <c r="AP185" s="147"/>
      <c r="AQ185" s="110"/>
      <c r="AR185" s="148"/>
    </row>
    <row r="186" spans="1:44" x14ac:dyDescent="0.25">
      <c r="A186" s="106"/>
      <c r="B186" s="3"/>
      <c r="C186" s="106"/>
      <c r="D186" s="106"/>
      <c r="E186" s="106"/>
      <c r="F186" s="106"/>
      <c r="G186" s="141"/>
      <c r="H186" s="142"/>
      <c r="I186" s="143"/>
      <c r="J186" s="144"/>
      <c r="K186" s="145"/>
      <c r="L186" s="143"/>
      <c r="M186" s="144"/>
      <c r="N186" s="144"/>
      <c r="O186" s="141"/>
      <c r="P186" s="141"/>
      <c r="Q186" s="146"/>
      <c r="R186" s="140"/>
      <c r="S186" s="140"/>
      <c r="T186" s="140"/>
      <c r="U186" s="140"/>
      <c r="V186" s="140"/>
      <c r="W186" s="106"/>
      <c r="AO186" s="110"/>
      <c r="AP186" s="147"/>
      <c r="AQ186" s="110"/>
      <c r="AR186" s="148"/>
    </row>
    <row r="187" spans="1:44" x14ac:dyDescent="0.25">
      <c r="A187" s="106"/>
      <c r="B187" s="3"/>
      <c r="C187" s="106"/>
      <c r="D187" s="106"/>
      <c r="E187" s="106"/>
      <c r="F187" s="106"/>
      <c r="G187" s="141"/>
      <c r="H187" s="142"/>
      <c r="I187" s="143"/>
      <c r="J187" s="144"/>
      <c r="K187" s="145"/>
      <c r="L187" s="143"/>
      <c r="M187" s="144"/>
      <c r="N187" s="144"/>
      <c r="O187" s="141"/>
      <c r="P187" s="141"/>
      <c r="Q187" s="146"/>
      <c r="R187" s="140"/>
      <c r="S187" s="140"/>
      <c r="T187" s="140"/>
      <c r="U187" s="140"/>
      <c r="V187" s="140"/>
      <c r="W187" s="106"/>
      <c r="AO187" s="110"/>
      <c r="AP187" s="147"/>
      <c r="AQ187" s="110"/>
      <c r="AR187" s="148"/>
    </row>
    <row r="188" spans="1:44" x14ac:dyDescent="0.25">
      <c r="A188" s="106"/>
      <c r="B188" s="3"/>
      <c r="C188" s="106"/>
      <c r="D188" s="106"/>
      <c r="E188" s="106"/>
      <c r="F188" s="106"/>
      <c r="G188" s="141"/>
      <c r="H188" s="142"/>
      <c r="I188" s="143"/>
      <c r="J188" s="144"/>
      <c r="K188" s="145"/>
      <c r="L188" s="143"/>
      <c r="M188" s="144"/>
      <c r="N188" s="144"/>
      <c r="O188" s="141"/>
      <c r="P188" s="141"/>
      <c r="Q188" s="146"/>
      <c r="R188" s="140"/>
      <c r="S188" s="140"/>
      <c r="T188" s="140"/>
      <c r="U188" s="140"/>
      <c r="V188" s="140"/>
      <c r="W188" s="106"/>
      <c r="AO188" s="110"/>
      <c r="AP188" s="147"/>
      <c r="AQ188" s="110"/>
      <c r="AR188" s="148"/>
    </row>
    <row r="189" spans="1:44" x14ac:dyDescent="0.25">
      <c r="A189" s="106"/>
      <c r="B189" s="3"/>
      <c r="C189" s="106"/>
      <c r="D189" s="106"/>
      <c r="E189" s="106"/>
      <c r="F189" s="106"/>
      <c r="G189" s="141"/>
      <c r="H189" s="142"/>
      <c r="I189" s="143"/>
      <c r="J189" s="144"/>
      <c r="K189" s="145"/>
      <c r="L189" s="143"/>
      <c r="M189" s="144"/>
      <c r="N189" s="144"/>
      <c r="O189" s="141"/>
      <c r="P189" s="141"/>
      <c r="Q189" s="146"/>
      <c r="R189" s="140"/>
      <c r="S189" s="140"/>
      <c r="T189" s="140"/>
      <c r="U189" s="140"/>
      <c r="V189" s="140"/>
      <c r="W189" s="106"/>
      <c r="AO189" s="110"/>
      <c r="AP189" s="147"/>
      <c r="AQ189" s="110"/>
      <c r="AR189" s="148"/>
    </row>
    <row r="190" spans="1:44" x14ac:dyDescent="0.25">
      <c r="A190" s="106"/>
      <c r="B190" s="3"/>
      <c r="C190" s="106"/>
      <c r="D190" s="106"/>
      <c r="E190" s="106"/>
      <c r="F190" s="106"/>
      <c r="G190" s="141"/>
      <c r="H190" s="142"/>
      <c r="I190" s="143"/>
      <c r="J190" s="144"/>
      <c r="K190" s="145"/>
      <c r="L190" s="143"/>
      <c r="M190" s="144"/>
      <c r="N190" s="144"/>
      <c r="O190" s="141"/>
      <c r="P190" s="141"/>
      <c r="Q190" s="146"/>
      <c r="R190" s="140"/>
      <c r="S190" s="140"/>
      <c r="T190" s="140"/>
      <c r="U190" s="140"/>
      <c r="V190" s="140"/>
      <c r="W190" s="106"/>
      <c r="AO190" s="110"/>
      <c r="AP190" s="147"/>
      <c r="AQ190" s="110"/>
      <c r="AR190" s="148"/>
    </row>
    <row r="191" spans="1:44" x14ac:dyDescent="0.25">
      <c r="A191" s="106"/>
      <c r="B191" s="3"/>
      <c r="C191" s="106"/>
      <c r="D191" s="106"/>
      <c r="E191" s="106"/>
      <c r="F191" s="106"/>
      <c r="G191" s="141"/>
      <c r="H191" s="142"/>
      <c r="I191" s="143"/>
      <c r="J191" s="144"/>
      <c r="K191" s="145"/>
      <c r="L191" s="143"/>
      <c r="M191" s="144"/>
      <c r="N191" s="144"/>
      <c r="O191" s="141"/>
      <c r="P191" s="141"/>
      <c r="Q191" s="146"/>
      <c r="R191" s="140"/>
      <c r="S191" s="140"/>
      <c r="T191" s="140"/>
      <c r="U191" s="140"/>
      <c r="V191" s="140"/>
      <c r="W191" s="106"/>
      <c r="AO191" s="110"/>
      <c r="AP191" s="147"/>
      <c r="AQ191" s="110"/>
      <c r="AR191" s="148"/>
    </row>
    <row r="192" spans="1:44" x14ac:dyDescent="0.25">
      <c r="A192" s="106"/>
      <c r="B192" s="3"/>
      <c r="C192" s="106"/>
      <c r="D192" s="106"/>
      <c r="E192" s="106"/>
      <c r="F192" s="106"/>
      <c r="G192" s="141"/>
      <c r="H192" s="142"/>
      <c r="I192" s="143"/>
      <c r="J192" s="144"/>
      <c r="K192" s="145"/>
      <c r="L192" s="143"/>
      <c r="M192" s="144"/>
      <c r="N192" s="144"/>
      <c r="O192" s="141"/>
      <c r="P192" s="141"/>
      <c r="Q192" s="146"/>
      <c r="R192" s="140"/>
      <c r="S192" s="140"/>
      <c r="T192" s="140"/>
      <c r="U192" s="140"/>
      <c r="V192" s="140"/>
      <c r="W192" s="106"/>
      <c r="AO192" s="110"/>
      <c r="AP192" s="147"/>
      <c r="AQ192" s="110"/>
      <c r="AR192" s="148"/>
    </row>
    <row r="193" spans="1:44" x14ac:dyDescent="0.25">
      <c r="A193" s="106"/>
      <c r="B193" s="3"/>
      <c r="C193" s="106"/>
      <c r="D193" s="106"/>
      <c r="E193" s="106"/>
      <c r="F193" s="106"/>
      <c r="G193" s="141"/>
      <c r="H193" s="142"/>
      <c r="I193" s="143"/>
      <c r="J193" s="144"/>
      <c r="K193" s="145"/>
      <c r="L193" s="143"/>
      <c r="M193" s="144"/>
      <c r="N193" s="144"/>
      <c r="O193" s="141"/>
      <c r="P193" s="141"/>
      <c r="Q193" s="146"/>
      <c r="R193" s="140"/>
      <c r="S193" s="140"/>
      <c r="T193" s="140"/>
      <c r="U193" s="140"/>
      <c r="V193" s="140"/>
      <c r="W193" s="106"/>
      <c r="AO193" s="110"/>
      <c r="AP193" s="147"/>
      <c r="AQ193" s="110"/>
      <c r="AR193" s="148"/>
    </row>
    <row r="194" spans="1:44" x14ac:dyDescent="0.25">
      <c r="A194" s="106"/>
      <c r="B194" s="3"/>
      <c r="C194" s="106"/>
      <c r="D194" s="106"/>
      <c r="E194" s="106"/>
      <c r="F194" s="106"/>
      <c r="G194" s="141"/>
      <c r="H194" s="142"/>
      <c r="I194" s="143"/>
      <c r="J194" s="144"/>
      <c r="K194" s="145"/>
      <c r="L194" s="143"/>
      <c r="M194" s="144"/>
      <c r="N194" s="144"/>
      <c r="O194" s="141"/>
      <c r="P194" s="141"/>
      <c r="Q194" s="146"/>
      <c r="R194" s="140"/>
      <c r="S194" s="140"/>
      <c r="T194" s="140"/>
      <c r="U194" s="140"/>
      <c r="V194" s="140"/>
      <c r="W194" s="106"/>
      <c r="AO194" s="110"/>
      <c r="AP194" s="147"/>
      <c r="AQ194" s="110"/>
      <c r="AR194" s="148"/>
    </row>
    <row r="195" spans="1:44" x14ac:dyDescent="0.25">
      <c r="A195" s="106"/>
      <c r="B195" s="3"/>
      <c r="C195" s="106"/>
      <c r="D195" s="106"/>
      <c r="E195" s="106"/>
      <c r="F195" s="106"/>
      <c r="G195" s="141"/>
      <c r="H195" s="142"/>
      <c r="I195" s="143"/>
      <c r="J195" s="144"/>
      <c r="K195" s="145"/>
      <c r="L195" s="143"/>
      <c r="M195" s="144"/>
      <c r="N195" s="144"/>
      <c r="O195" s="141"/>
      <c r="P195" s="141"/>
      <c r="Q195" s="146"/>
      <c r="R195" s="140"/>
      <c r="S195" s="140"/>
      <c r="T195" s="140"/>
      <c r="U195" s="140"/>
      <c r="V195" s="140"/>
      <c r="W195" s="106"/>
      <c r="AO195" s="110"/>
      <c r="AP195" s="147"/>
      <c r="AQ195" s="110"/>
      <c r="AR195" s="148"/>
    </row>
    <row r="196" spans="1:44" x14ac:dyDescent="0.25">
      <c r="A196" s="106"/>
      <c r="B196" s="3"/>
      <c r="C196" s="106"/>
      <c r="D196" s="106"/>
      <c r="E196" s="106"/>
      <c r="F196" s="106"/>
      <c r="G196" s="141"/>
      <c r="H196" s="142"/>
      <c r="I196" s="143"/>
      <c r="J196" s="144"/>
      <c r="K196" s="145"/>
      <c r="L196" s="143"/>
      <c r="M196" s="144"/>
      <c r="N196" s="144"/>
      <c r="O196" s="141"/>
      <c r="P196" s="141"/>
      <c r="Q196" s="146"/>
      <c r="R196" s="140"/>
      <c r="S196" s="140"/>
      <c r="T196" s="140"/>
      <c r="U196" s="140"/>
      <c r="V196" s="140"/>
      <c r="W196" s="106"/>
      <c r="AO196" s="110"/>
      <c r="AP196" s="147"/>
      <c r="AQ196" s="110"/>
      <c r="AR196" s="148"/>
    </row>
    <row r="197" spans="1:44" x14ac:dyDescent="0.25">
      <c r="A197" s="106"/>
      <c r="B197" s="3"/>
      <c r="C197" s="106"/>
      <c r="D197" s="106"/>
      <c r="E197" s="106"/>
      <c r="F197" s="106"/>
      <c r="G197" s="141"/>
      <c r="H197" s="142"/>
      <c r="I197" s="143"/>
      <c r="J197" s="144"/>
      <c r="K197" s="145"/>
      <c r="L197" s="143"/>
      <c r="M197" s="144"/>
      <c r="N197" s="144"/>
      <c r="O197" s="141"/>
      <c r="P197" s="141"/>
      <c r="Q197" s="146"/>
      <c r="R197" s="140"/>
      <c r="S197" s="140"/>
      <c r="T197" s="140"/>
      <c r="U197" s="140"/>
      <c r="V197" s="140"/>
      <c r="W197" s="106"/>
      <c r="AO197" s="110"/>
      <c r="AP197" s="147"/>
      <c r="AQ197" s="110"/>
      <c r="AR197" s="148"/>
    </row>
    <row r="198" spans="1:44" x14ac:dyDescent="0.25">
      <c r="A198" s="106"/>
      <c r="B198" s="3"/>
      <c r="C198" s="106"/>
      <c r="D198" s="106"/>
      <c r="E198" s="106"/>
      <c r="F198" s="106"/>
      <c r="G198" s="141"/>
      <c r="H198" s="142"/>
      <c r="I198" s="143"/>
      <c r="J198" s="144"/>
      <c r="K198" s="145"/>
      <c r="L198" s="143"/>
      <c r="M198" s="144"/>
      <c r="N198" s="144"/>
      <c r="O198" s="141"/>
      <c r="P198" s="141"/>
      <c r="Q198" s="146"/>
      <c r="R198" s="140"/>
      <c r="S198" s="140"/>
      <c r="T198" s="140"/>
      <c r="U198" s="140"/>
      <c r="V198" s="140"/>
      <c r="W198" s="106"/>
      <c r="AO198" s="110"/>
      <c r="AP198" s="147"/>
      <c r="AQ198" s="110"/>
      <c r="AR198" s="148"/>
    </row>
    <row r="199" spans="1:44" x14ac:dyDescent="0.25">
      <c r="A199" s="106"/>
      <c r="B199" s="3"/>
      <c r="C199" s="106"/>
      <c r="D199" s="106"/>
      <c r="E199" s="106"/>
      <c r="F199" s="106"/>
      <c r="G199" s="141"/>
      <c r="H199" s="142"/>
      <c r="I199" s="143"/>
      <c r="J199" s="144"/>
      <c r="K199" s="145"/>
      <c r="L199" s="143"/>
      <c r="M199" s="144"/>
      <c r="N199" s="144"/>
      <c r="O199" s="141"/>
      <c r="P199" s="141"/>
      <c r="Q199" s="146"/>
      <c r="R199" s="140"/>
      <c r="S199" s="140"/>
      <c r="T199" s="140"/>
      <c r="U199" s="140"/>
      <c r="V199" s="140"/>
      <c r="W199" s="106"/>
      <c r="AO199" s="110"/>
      <c r="AP199" s="147"/>
      <c r="AQ199" s="110"/>
      <c r="AR199" s="148"/>
    </row>
    <row r="200" spans="1:44" x14ac:dyDescent="0.25">
      <c r="A200" s="106"/>
      <c r="B200" s="3"/>
      <c r="C200" s="106"/>
      <c r="D200" s="106"/>
      <c r="E200" s="106"/>
      <c r="F200" s="106"/>
      <c r="G200" s="141"/>
      <c r="H200" s="142"/>
      <c r="I200" s="143"/>
      <c r="J200" s="144"/>
      <c r="K200" s="145"/>
      <c r="L200" s="143"/>
      <c r="M200" s="144"/>
      <c r="N200" s="144"/>
      <c r="O200" s="141"/>
      <c r="P200" s="141"/>
      <c r="Q200" s="146"/>
      <c r="R200" s="140"/>
      <c r="S200" s="140"/>
      <c r="T200" s="140"/>
      <c r="U200" s="140"/>
      <c r="V200" s="140"/>
      <c r="W200" s="106"/>
      <c r="AO200" s="110"/>
      <c r="AP200" s="147"/>
      <c r="AQ200" s="110"/>
      <c r="AR200" s="148"/>
    </row>
    <row r="201" spans="1:44" x14ac:dyDescent="0.25">
      <c r="A201" s="106"/>
      <c r="B201" s="3"/>
      <c r="C201" s="106"/>
      <c r="D201" s="106"/>
      <c r="E201" s="106"/>
      <c r="F201" s="106"/>
      <c r="G201" s="141"/>
      <c r="H201" s="142"/>
      <c r="I201" s="143"/>
      <c r="J201" s="144"/>
      <c r="K201" s="145"/>
      <c r="L201" s="143"/>
      <c r="M201" s="144"/>
      <c r="N201" s="144"/>
      <c r="O201" s="141"/>
      <c r="P201" s="141"/>
      <c r="Q201" s="146"/>
      <c r="R201" s="140"/>
      <c r="S201" s="140"/>
      <c r="T201" s="140"/>
      <c r="U201" s="140"/>
      <c r="V201" s="140"/>
      <c r="W201" s="106"/>
      <c r="AO201" s="110"/>
      <c r="AP201" s="147"/>
      <c r="AQ201" s="110"/>
      <c r="AR201" s="148"/>
    </row>
    <row r="202" spans="1:44" x14ac:dyDescent="0.25">
      <c r="A202" s="106"/>
      <c r="B202" s="3"/>
      <c r="C202" s="106"/>
      <c r="D202" s="106"/>
      <c r="E202" s="106"/>
      <c r="F202" s="106"/>
      <c r="G202" s="141"/>
      <c r="H202" s="142"/>
      <c r="I202" s="143"/>
      <c r="J202" s="144"/>
      <c r="K202" s="145"/>
      <c r="L202" s="143"/>
      <c r="M202" s="144"/>
      <c r="N202" s="144"/>
      <c r="O202" s="141"/>
      <c r="P202" s="141"/>
      <c r="Q202" s="146"/>
      <c r="R202" s="140"/>
      <c r="S202" s="140"/>
      <c r="T202" s="140"/>
      <c r="U202" s="140"/>
      <c r="V202" s="140"/>
      <c r="W202" s="106"/>
      <c r="AO202" s="110"/>
      <c r="AP202" s="147"/>
      <c r="AQ202" s="110"/>
      <c r="AR202" s="148"/>
    </row>
    <row r="203" spans="1:44" x14ac:dyDescent="0.25">
      <c r="A203" s="106"/>
      <c r="B203" s="3"/>
      <c r="C203" s="106"/>
      <c r="D203" s="106"/>
      <c r="E203" s="106"/>
      <c r="F203" s="106"/>
      <c r="G203" s="141"/>
      <c r="H203" s="142"/>
      <c r="I203" s="143"/>
      <c r="J203" s="144"/>
      <c r="K203" s="145"/>
      <c r="L203" s="143"/>
      <c r="M203" s="144"/>
      <c r="N203" s="144"/>
      <c r="O203" s="141"/>
      <c r="P203" s="141"/>
      <c r="Q203" s="146"/>
      <c r="R203" s="140"/>
      <c r="S203" s="140"/>
      <c r="T203" s="140"/>
      <c r="U203" s="140"/>
      <c r="V203" s="140"/>
      <c r="W203" s="106"/>
      <c r="AO203" s="110"/>
      <c r="AP203" s="147"/>
      <c r="AQ203" s="110"/>
      <c r="AR203" s="148"/>
    </row>
    <row r="204" spans="1:44" x14ac:dyDescent="0.25">
      <c r="A204" s="106"/>
      <c r="B204" s="3"/>
      <c r="C204" s="106"/>
      <c r="D204" s="106"/>
      <c r="E204" s="106"/>
      <c r="F204" s="106"/>
      <c r="G204" s="141"/>
      <c r="H204" s="142"/>
      <c r="I204" s="143"/>
      <c r="J204" s="144"/>
      <c r="K204" s="145"/>
      <c r="L204" s="143"/>
      <c r="M204" s="144"/>
      <c r="N204" s="144"/>
      <c r="O204" s="141"/>
      <c r="P204" s="141"/>
      <c r="Q204" s="146"/>
      <c r="R204" s="140"/>
      <c r="S204" s="140"/>
      <c r="T204" s="140"/>
      <c r="U204" s="140"/>
      <c r="V204" s="140"/>
      <c r="W204" s="106"/>
      <c r="AO204" s="110"/>
      <c r="AP204" s="147"/>
      <c r="AQ204" s="110"/>
      <c r="AR204" s="148"/>
    </row>
    <row r="205" spans="1:44" x14ac:dyDescent="0.25">
      <c r="A205" s="106"/>
      <c r="B205" s="3"/>
      <c r="C205" s="106"/>
      <c r="D205" s="106"/>
      <c r="E205" s="106"/>
      <c r="F205" s="106"/>
      <c r="G205" s="141"/>
      <c r="H205" s="142"/>
      <c r="I205" s="143"/>
      <c r="J205" s="144"/>
      <c r="K205" s="145"/>
      <c r="L205" s="143"/>
      <c r="M205" s="144"/>
      <c r="N205" s="144"/>
      <c r="O205" s="141"/>
      <c r="P205" s="141"/>
      <c r="Q205" s="146"/>
      <c r="R205" s="140"/>
      <c r="S205" s="140"/>
      <c r="T205" s="140"/>
      <c r="U205" s="140"/>
      <c r="V205" s="140"/>
      <c r="W205" s="106"/>
      <c r="AO205" s="110"/>
      <c r="AP205" s="147"/>
      <c r="AQ205" s="110"/>
      <c r="AR205" s="148"/>
    </row>
    <row r="206" spans="1:44" x14ac:dyDescent="0.25">
      <c r="A206" s="106"/>
      <c r="B206" s="3"/>
      <c r="C206" s="106"/>
      <c r="D206" s="106"/>
      <c r="E206" s="106"/>
      <c r="F206" s="106"/>
      <c r="G206" s="141"/>
      <c r="H206" s="142"/>
      <c r="I206" s="143"/>
      <c r="J206" s="144"/>
      <c r="K206" s="145"/>
      <c r="L206" s="143"/>
      <c r="M206" s="144"/>
      <c r="N206" s="144"/>
      <c r="O206" s="141"/>
      <c r="P206" s="141"/>
      <c r="Q206" s="146"/>
      <c r="R206" s="140"/>
      <c r="S206" s="140"/>
      <c r="T206" s="140"/>
      <c r="U206" s="140"/>
      <c r="V206" s="140"/>
      <c r="W206" s="106"/>
      <c r="AO206" s="110"/>
      <c r="AP206" s="147"/>
      <c r="AQ206" s="110"/>
      <c r="AR206" s="148"/>
    </row>
    <row r="207" spans="1:44" x14ac:dyDescent="0.25">
      <c r="A207" s="106"/>
      <c r="B207" s="3"/>
      <c r="C207" s="106"/>
      <c r="D207" s="106"/>
      <c r="E207" s="106"/>
      <c r="F207" s="106"/>
      <c r="G207" s="141"/>
      <c r="H207" s="142"/>
      <c r="I207" s="143"/>
      <c r="J207" s="144"/>
      <c r="K207" s="145"/>
      <c r="L207" s="143"/>
      <c r="M207" s="144"/>
      <c r="N207" s="144"/>
      <c r="O207" s="141"/>
      <c r="P207" s="141"/>
      <c r="Q207" s="146"/>
      <c r="R207" s="140"/>
      <c r="S207" s="140"/>
      <c r="T207" s="140"/>
      <c r="U207" s="140"/>
      <c r="V207" s="140"/>
      <c r="W207" s="106"/>
      <c r="AO207" s="110"/>
      <c r="AP207" s="147"/>
      <c r="AQ207" s="110"/>
      <c r="AR207" s="148"/>
    </row>
    <row r="208" spans="1:44" x14ac:dyDescent="0.25">
      <c r="A208" s="106"/>
      <c r="B208" s="3"/>
      <c r="C208" s="106"/>
      <c r="D208" s="106"/>
      <c r="E208" s="106"/>
      <c r="F208" s="106"/>
      <c r="G208" s="141"/>
      <c r="H208" s="142"/>
      <c r="I208" s="143"/>
      <c r="J208" s="144"/>
      <c r="K208" s="145"/>
      <c r="L208" s="143"/>
      <c r="M208" s="144"/>
      <c r="N208" s="144"/>
      <c r="O208" s="141"/>
      <c r="P208" s="141"/>
      <c r="Q208" s="146"/>
      <c r="R208" s="140"/>
      <c r="S208" s="140"/>
      <c r="T208" s="140"/>
      <c r="U208" s="140"/>
      <c r="V208" s="140"/>
      <c r="W208" s="106"/>
      <c r="AO208" s="110"/>
      <c r="AP208" s="147"/>
      <c r="AQ208" s="110"/>
      <c r="AR208" s="148"/>
    </row>
    <row r="209" spans="1:44" x14ac:dyDescent="0.25">
      <c r="A209" s="106"/>
      <c r="B209" s="3"/>
      <c r="C209" s="106"/>
      <c r="D209" s="106"/>
      <c r="E209" s="106"/>
      <c r="F209" s="106"/>
      <c r="G209" s="141"/>
      <c r="H209" s="142"/>
      <c r="I209" s="143"/>
      <c r="J209" s="144"/>
      <c r="K209" s="145"/>
      <c r="L209" s="143"/>
      <c r="M209" s="144"/>
      <c r="N209" s="144"/>
      <c r="O209" s="141"/>
      <c r="P209" s="141"/>
      <c r="Q209" s="146"/>
      <c r="R209" s="140"/>
      <c r="S209" s="140"/>
      <c r="T209" s="140"/>
      <c r="U209" s="140"/>
      <c r="V209" s="140"/>
      <c r="W209" s="106"/>
      <c r="AO209" s="110"/>
      <c r="AP209" s="147"/>
      <c r="AQ209" s="110"/>
      <c r="AR209" s="148"/>
    </row>
    <row r="210" spans="1:44" x14ac:dyDescent="0.25">
      <c r="A210" s="106"/>
      <c r="B210" s="3"/>
      <c r="C210" s="106"/>
      <c r="D210" s="106"/>
      <c r="E210" s="106"/>
      <c r="F210" s="106"/>
      <c r="G210" s="141"/>
      <c r="H210" s="142"/>
      <c r="I210" s="143"/>
      <c r="J210" s="144"/>
      <c r="K210" s="145"/>
      <c r="L210" s="143"/>
      <c r="M210" s="144"/>
      <c r="N210" s="144"/>
      <c r="O210" s="141"/>
      <c r="P210" s="141"/>
      <c r="Q210" s="146"/>
      <c r="R210" s="140"/>
      <c r="S210" s="140"/>
      <c r="T210" s="140"/>
      <c r="U210" s="140"/>
      <c r="V210" s="140"/>
      <c r="W210" s="106"/>
      <c r="AO210" s="110"/>
      <c r="AP210" s="147"/>
      <c r="AQ210" s="110"/>
      <c r="AR210" s="148"/>
    </row>
    <row r="211" spans="1:44" x14ac:dyDescent="0.25">
      <c r="A211" s="106"/>
      <c r="B211" s="3"/>
      <c r="C211" s="106"/>
      <c r="D211" s="106"/>
      <c r="E211" s="106"/>
      <c r="F211" s="106"/>
      <c r="G211" s="141"/>
      <c r="H211" s="142"/>
      <c r="I211" s="143"/>
      <c r="J211" s="144"/>
      <c r="K211" s="145"/>
      <c r="L211" s="143"/>
      <c r="M211" s="144"/>
      <c r="N211" s="144"/>
      <c r="O211" s="141"/>
      <c r="P211" s="141"/>
      <c r="Q211" s="146"/>
      <c r="R211" s="140"/>
      <c r="S211" s="140"/>
      <c r="T211" s="140"/>
      <c r="U211" s="140"/>
      <c r="V211" s="140"/>
      <c r="W211" s="106"/>
      <c r="AO211" s="110"/>
      <c r="AP211" s="147"/>
      <c r="AQ211" s="110"/>
      <c r="AR211" s="148"/>
    </row>
    <row r="212" spans="1:44" x14ac:dyDescent="0.25">
      <c r="A212" s="106"/>
      <c r="B212" s="3"/>
      <c r="C212" s="106"/>
      <c r="D212" s="106"/>
      <c r="E212" s="106"/>
      <c r="F212" s="106"/>
      <c r="G212" s="141"/>
      <c r="H212" s="142"/>
      <c r="I212" s="143"/>
      <c r="J212" s="144"/>
      <c r="K212" s="145"/>
      <c r="L212" s="143"/>
      <c r="M212" s="144"/>
      <c r="N212" s="144"/>
      <c r="O212" s="141"/>
      <c r="P212" s="141"/>
      <c r="Q212" s="146"/>
      <c r="R212" s="140"/>
      <c r="S212" s="140"/>
      <c r="T212" s="140"/>
      <c r="U212" s="140"/>
      <c r="V212" s="140"/>
      <c r="W212" s="106"/>
      <c r="AO212" s="110"/>
      <c r="AP212" s="147"/>
      <c r="AQ212" s="110"/>
      <c r="AR212" s="148"/>
    </row>
    <row r="213" spans="1:44" x14ac:dyDescent="0.25">
      <c r="A213" s="106"/>
      <c r="B213" s="3"/>
      <c r="C213" s="106"/>
      <c r="D213" s="106"/>
      <c r="E213" s="106"/>
      <c r="F213" s="106"/>
      <c r="G213" s="141"/>
      <c r="H213" s="142"/>
      <c r="I213" s="143"/>
      <c r="J213" s="144"/>
      <c r="K213" s="145"/>
      <c r="L213" s="143"/>
      <c r="M213" s="144"/>
      <c r="N213" s="144"/>
      <c r="O213" s="141"/>
      <c r="P213" s="141"/>
      <c r="Q213" s="146"/>
      <c r="R213" s="140"/>
      <c r="S213" s="140"/>
      <c r="T213" s="140"/>
      <c r="U213" s="140"/>
      <c r="V213" s="140"/>
      <c r="W213" s="106"/>
      <c r="AO213" s="110"/>
      <c r="AP213" s="147"/>
      <c r="AQ213" s="110"/>
      <c r="AR213" s="148"/>
    </row>
    <row r="214" spans="1:44" x14ac:dyDescent="0.25">
      <c r="A214" s="106"/>
      <c r="B214" s="3"/>
      <c r="C214" s="106"/>
      <c r="D214" s="106"/>
      <c r="E214" s="106"/>
      <c r="F214" s="106"/>
      <c r="G214" s="141"/>
      <c r="H214" s="142"/>
      <c r="I214" s="143"/>
      <c r="J214" s="144"/>
      <c r="K214" s="145"/>
      <c r="L214" s="143"/>
      <c r="M214" s="144"/>
      <c r="N214" s="144"/>
      <c r="O214" s="141"/>
      <c r="P214" s="141"/>
      <c r="Q214" s="146"/>
      <c r="R214" s="140"/>
      <c r="S214" s="140"/>
      <c r="T214" s="140"/>
      <c r="U214" s="140"/>
      <c r="V214" s="140"/>
      <c r="W214" s="106"/>
      <c r="AO214" s="110"/>
      <c r="AP214" s="147"/>
      <c r="AQ214" s="110"/>
      <c r="AR214" s="148"/>
    </row>
    <row r="215" spans="1:44" x14ac:dyDescent="0.25">
      <c r="A215" s="106"/>
      <c r="B215" s="3"/>
      <c r="C215" s="106"/>
      <c r="D215" s="106"/>
      <c r="E215" s="106"/>
      <c r="F215" s="106"/>
      <c r="G215" s="141"/>
      <c r="H215" s="142"/>
      <c r="I215" s="143"/>
      <c r="J215" s="144"/>
      <c r="K215" s="145"/>
      <c r="L215" s="143"/>
      <c r="M215" s="144"/>
      <c r="N215" s="144"/>
      <c r="O215" s="141"/>
      <c r="P215" s="141"/>
      <c r="Q215" s="146"/>
      <c r="R215" s="140"/>
      <c r="S215" s="140"/>
      <c r="T215" s="140"/>
      <c r="U215" s="140"/>
      <c r="V215" s="140"/>
      <c r="W215" s="106"/>
      <c r="AO215" s="110"/>
      <c r="AP215" s="147"/>
      <c r="AQ215" s="110"/>
      <c r="AR215" s="148"/>
    </row>
    <row r="216" spans="1:44" x14ac:dyDescent="0.25">
      <c r="A216" s="106"/>
      <c r="B216" s="3"/>
      <c r="C216" s="106"/>
      <c r="D216" s="106"/>
      <c r="E216" s="106"/>
      <c r="F216" s="106"/>
      <c r="G216" s="141"/>
      <c r="H216" s="142"/>
      <c r="I216" s="143"/>
      <c r="J216" s="144"/>
      <c r="K216" s="145"/>
      <c r="L216" s="143"/>
      <c r="M216" s="144"/>
      <c r="N216" s="144"/>
      <c r="O216" s="141"/>
      <c r="P216" s="141"/>
      <c r="Q216" s="146"/>
      <c r="R216" s="140"/>
      <c r="S216" s="140"/>
      <c r="T216" s="140"/>
      <c r="U216" s="140"/>
      <c r="V216" s="140"/>
      <c r="W216" s="106"/>
      <c r="AO216" s="110"/>
      <c r="AP216" s="147"/>
      <c r="AQ216" s="110"/>
      <c r="AR216" s="148"/>
    </row>
    <row r="217" spans="1:44" x14ac:dyDescent="0.25">
      <c r="A217" s="106"/>
      <c r="B217" s="3"/>
      <c r="C217" s="106"/>
      <c r="D217" s="106"/>
      <c r="E217" s="106"/>
      <c r="F217" s="106"/>
      <c r="G217" s="141"/>
      <c r="H217" s="142"/>
      <c r="I217" s="143"/>
      <c r="J217" s="144"/>
      <c r="K217" s="145"/>
      <c r="L217" s="143"/>
      <c r="M217" s="144"/>
      <c r="N217" s="144"/>
      <c r="O217" s="141"/>
      <c r="P217" s="141"/>
      <c r="Q217" s="146"/>
      <c r="R217" s="140"/>
      <c r="S217" s="140"/>
      <c r="T217" s="140"/>
      <c r="U217" s="140"/>
      <c r="V217" s="140"/>
      <c r="W217" s="106"/>
      <c r="AO217" s="110"/>
      <c r="AP217" s="147"/>
      <c r="AQ217" s="110"/>
      <c r="AR217" s="148"/>
    </row>
    <row r="218" spans="1:44" x14ac:dyDescent="0.25">
      <c r="A218" s="106"/>
      <c r="B218" s="3"/>
      <c r="C218" s="106"/>
      <c r="D218" s="106"/>
      <c r="E218" s="106"/>
      <c r="F218" s="106"/>
      <c r="G218" s="141"/>
      <c r="H218" s="142"/>
      <c r="I218" s="143"/>
      <c r="J218" s="144"/>
      <c r="K218" s="145"/>
      <c r="L218" s="143"/>
      <c r="M218" s="144"/>
      <c r="N218" s="144"/>
      <c r="O218" s="141"/>
      <c r="P218" s="141"/>
      <c r="Q218" s="146"/>
      <c r="R218" s="140"/>
      <c r="S218" s="140"/>
      <c r="T218" s="140"/>
      <c r="U218" s="140"/>
      <c r="V218" s="140"/>
      <c r="W218" s="106"/>
      <c r="AO218" s="110"/>
      <c r="AP218" s="147"/>
      <c r="AQ218" s="110"/>
      <c r="AR218" s="148"/>
    </row>
    <row r="219" spans="1:44" x14ac:dyDescent="0.25">
      <c r="A219" s="106"/>
      <c r="B219" s="3"/>
      <c r="C219" s="106"/>
      <c r="D219" s="106"/>
      <c r="E219" s="106"/>
      <c r="F219" s="106"/>
      <c r="G219" s="141"/>
      <c r="H219" s="142"/>
      <c r="I219" s="143"/>
      <c r="J219" s="144"/>
      <c r="K219" s="145"/>
      <c r="L219" s="143"/>
      <c r="M219" s="144"/>
      <c r="N219" s="144"/>
      <c r="O219" s="141"/>
      <c r="P219" s="141"/>
      <c r="Q219" s="146"/>
      <c r="R219" s="140"/>
      <c r="S219" s="140"/>
      <c r="T219" s="140"/>
      <c r="U219" s="140"/>
      <c r="V219" s="140"/>
      <c r="W219" s="106"/>
      <c r="AO219" s="110"/>
      <c r="AP219" s="147"/>
      <c r="AQ219" s="110"/>
      <c r="AR219" s="148"/>
    </row>
    <row r="220" spans="1:44" x14ac:dyDescent="0.25">
      <c r="A220" s="106"/>
      <c r="B220" s="3"/>
      <c r="C220" s="106"/>
      <c r="D220" s="106"/>
      <c r="E220" s="106"/>
      <c r="F220" s="106"/>
      <c r="G220" s="141"/>
      <c r="H220" s="142"/>
      <c r="I220" s="143"/>
      <c r="J220" s="144"/>
      <c r="K220" s="145"/>
      <c r="L220" s="143"/>
      <c r="M220" s="144"/>
      <c r="N220" s="144"/>
      <c r="O220" s="141"/>
      <c r="P220" s="141"/>
      <c r="Q220" s="146"/>
      <c r="R220" s="140"/>
      <c r="S220" s="140"/>
      <c r="T220" s="140"/>
      <c r="U220" s="140"/>
      <c r="V220" s="140"/>
      <c r="W220" s="106"/>
      <c r="AO220" s="110"/>
      <c r="AP220" s="147"/>
      <c r="AQ220" s="110"/>
      <c r="AR220" s="148"/>
    </row>
    <row r="221" spans="1:44" x14ac:dyDescent="0.25">
      <c r="A221" s="106"/>
      <c r="B221" s="3"/>
      <c r="C221" s="106"/>
      <c r="D221" s="106"/>
      <c r="E221" s="106"/>
      <c r="F221" s="106"/>
      <c r="G221" s="141"/>
      <c r="H221" s="142"/>
      <c r="I221" s="143"/>
      <c r="J221" s="144"/>
      <c r="K221" s="145"/>
      <c r="L221" s="143"/>
      <c r="M221" s="144"/>
      <c r="N221" s="144"/>
      <c r="O221" s="141"/>
      <c r="P221" s="141"/>
      <c r="Q221" s="146"/>
      <c r="R221" s="140"/>
      <c r="S221" s="140"/>
      <c r="T221" s="140"/>
      <c r="U221" s="140"/>
      <c r="V221" s="140"/>
      <c r="W221" s="106"/>
      <c r="AO221" s="110"/>
      <c r="AP221" s="147"/>
      <c r="AQ221" s="110"/>
      <c r="AR221" s="148"/>
    </row>
    <row r="222" spans="1:44" x14ac:dyDescent="0.25">
      <c r="A222" s="106"/>
      <c r="B222" s="3"/>
      <c r="C222" s="106"/>
      <c r="D222" s="106"/>
      <c r="E222" s="106"/>
      <c r="F222" s="106"/>
      <c r="G222" s="141"/>
      <c r="H222" s="142"/>
      <c r="I222" s="143"/>
      <c r="J222" s="144"/>
      <c r="K222" s="145"/>
      <c r="L222" s="143"/>
      <c r="M222" s="144"/>
      <c r="N222" s="144"/>
      <c r="O222" s="141"/>
      <c r="P222" s="141"/>
      <c r="Q222" s="146"/>
      <c r="R222" s="140"/>
      <c r="S222" s="140"/>
      <c r="T222" s="140"/>
      <c r="U222" s="140"/>
      <c r="V222" s="140"/>
      <c r="W222" s="106"/>
      <c r="AO222" s="110"/>
      <c r="AP222" s="147"/>
      <c r="AQ222" s="110"/>
      <c r="AR222" s="148"/>
    </row>
    <row r="223" spans="1:44" x14ac:dyDescent="0.25">
      <c r="A223" s="106"/>
      <c r="B223" s="3"/>
      <c r="C223" s="106"/>
      <c r="D223" s="106"/>
      <c r="E223" s="106"/>
      <c r="F223" s="106"/>
      <c r="G223" s="141"/>
      <c r="H223" s="142"/>
      <c r="I223" s="143"/>
      <c r="J223" s="144"/>
      <c r="K223" s="145"/>
      <c r="L223" s="143"/>
      <c r="M223" s="144"/>
      <c r="N223" s="144"/>
      <c r="O223" s="141"/>
      <c r="P223" s="141"/>
      <c r="Q223" s="146"/>
      <c r="R223" s="140"/>
      <c r="S223" s="140"/>
      <c r="T223" s="140"/>
      <c r="U223" s="140"/>
      <c r="V223" s="140"/>
      <c r="W223" s="106"/>
      <c r="AO223" s="110"/>
      <c r="AP223" s="147"/>
      <c r="AQ223" s="110"/>
      <c r="AR223" s="148"/>
    </row>
    <row r="224" spans="1:44" x14ac:dyDescent="0.25">
      <c r="A224" s="106"/>
      <c r="B224" s="3"/>
      <c r="C224" s="106"/>
      <c r="D224" s="106"/>
      <c r="E224" s="106"/>
      <c r="F224" s="106"/>
      <c r="G224" s="141"/>
      <c r="H224" s="142"/>
      <c r="I224" s="143"/>
      <c r="J224" s="144"/>
      <c r="K224" s="145"/>
      <c r="L224" s="143"/>
      <c r="M224" s="144"/>
      <c r="N224" s="144"/>
      <c r="O224" s="141"/>
      <c r="P224" s="141"/>
      <c r="Q224" s="146"/>
      <c r="R224" s="140"/>
      <c r="S224" s="140"/>
      <c r="T224" s="140"/>
      <c r="U224" s="140"/>
      <c r="V224" s="140"/>
      <c r="W224" s="106"/>
      <c r="AO224" s="110"/>
      <c r="AP224" s="147"/>
      <c r="AQ224" s="110"/>
      <c r="AR224" s="148"/>
    </row>
    <row r="225" spans="1:44" x14ac:dyDescent="0.25">
      <c r="A225" s="106"/>
      <c r="B225" s="3"/>
      <c r="C225" s="106"/>
      <c r="D225" s="106"/>
      <c r="E225" s="106"/>
      <c r="F225" s="106"/>
      <c r="G225" s="141"/>
      <c r="H225" s="142"/>
      <c r="I225" s="143"/>
      <c r="J225" s="144"/>
      <c r="K225" s="145"/>
      <c r="L225" s="143"/>
      <c r="M225" s="144"/>
      <c r="N225" s="144"/>
      <c r="O225" s="141"/>
      <c r="P225" s="141"/>
      <c r="Q225" s="146"/>
      <c r="R225" s="140"/>
      <c r="S225" s="140"/>
      <c r="T225" s="140"/>
      <c r="U225" s="140"/>
      <c r="V225" s="140"/>
      <c r="W225" s="106"/>
      <c r="AO225" s="110"/>
      <c r="AP225" s="147"/>
      <c r="AQ225" s="110"/>
      <c r="AR225" s="148"/>
    </row>
    <row r="226" spans="1:44" x14ac:dyDescent="0.25">
      <c r="A226" s="106"/>
      <c r="B226" s="3"/>
      <c r="C226" s="106"/>
      <c r="D226" s="106"/>
      <c r="E226" s="106"/>
      <c r="F226" s="106"/>
      <c r="G226" s="141"/>
      <c r="H226" s="142"/>
      <c r="I226" s="143"/>
      <c r="J226" s="144"/>
      <c r="K226" s="145"/>
      <c r="L226" s="143"/>
      <c r="M226" s="144"/>
      <c r="N226" s="144"/>
      <c r="O226" s="141"/>
      <c r="P226" s="141"/>
      <c r="Q226" s="146"/>
      <c r="R226" s="140"/>
      <c r="S226" s="140"/>
      <c r="T226" s="140"/>
      <c r="U226" s="140"/>
      <c r="V226" s="140"/>
      <c r="W226" s="106"/>
      <c r="AO226" s="110"/>
      <c r="AP226" s="147"/>
      <c r="AQ226" s="110"/>
      <c r="AR226" s="148"/>
    </row>
    <row r="227" spans="1:44" x14ac:dyDescent="0.25">
      <c r="A227" s="106"/>
      <c r="B227" s="3"/>
      <c r="C227" s="106"/>
      <c r="D227" s="106"/>
      <c r="E227" s="106"/>
      <c r="F227" s="106"/>
      <c r="G227" s="141"/>
      <c r="H227" s="142"/>
      <c r="I227" s="143"/>
      <c r="J227" s="144"/>
      <c r="K227" s="145"/>
      <c r="L227" s="143"/>
      <c r="M227" s="144"/>
      <c r="N227" s="144"/>
      <c r="O227" s="141"/>
      <c r="P227" s="141"/>
      <c r="Q227" s="146"/>
      <c r="R227" s="140"/>
      <c r="S227" s="140"/>
      <c r="T227" s="140"/>
      <c r="U227" s="140"/>
      <c r="V227" s="140"/>
      <c r="W227" s="106"/>
      <c r="AO227" s="110"/>
      <c r="AP227" s="147"/>
      <c r="AQ227" s="110"/>
      <c r="AR227" s="148"/>
    </row>
    <row r="228" spans="1:44" x14ac:dyDescent="0.25">
      <c r="A228" s="106"/>
      <c r="B228" s="3"/>
      <c r="C228" s="106"/>
      <c r="D228" s="106"/>
      <c r="E228" s="106"/>
      <c r="F228" s="106"/>
      <c r="G228" s="141"/>
      <c r="H228" s="142"/>
      <c r="I228" s="143"/>
      <c r="J228" s="144"/>
      <c r="K228" s="145"/>
      <c r="L228" s="143"/>
      <c r="M228" s="144"/>
      <c r="N228" s="144"/>
      <c r="O228" s="141"/>
      <c r="P228" s="141"/>
      <c r="Q228" s="146"/>
      <c r="R228" s="140"/>
      <c r="S228" s="140"/>
      <c r="T228" s="140"/>
      <c r="U228" s="140"/>
      <c r="V228" s="140"/>
      <c r="W228" s="106"/>
      <c r="AO228" s="110"/>
      <c r="AP228" s="147"/>
      <c r="AQ228" s="110"/>
      <c r="AR228" s="148"/>
    </row>
    <row r="229" spans="1:44" x14ac:dyDescent="0.25">
      <c r="A229" s="106"/>
      <c r="B229" s="3"/>
      <c r="C229" s="106"/>
      <c r="D229" s="106"/>
      <c r="E229" s="106"/>
      <c r="F229" s="106"/>
      <c r="G229" s="141"/>
      <c r="H229" s="142"/>
      <c r="I229" s="143"/>
      <c r="J229" s="144"/>
      <c r="K229" s="145"/>
      <c r="L229" s="143"/>
      <c r="M229" s="144"/>
      <c r="N229" s="144"/>
      <c r="O229" s="141"/>
      <c r="P229" s="141"/>
      <c r="Q229" s="146"/>
      <c r="R229" s="140"/>
      <c r="S229" s="140"/>
      <c r="T229" s="140"/>
      <c r="U229" s="140"/>
      <c r="V229" s="140"/>
      <c r="W229" s="106"/>
      <c r="AO229" s="110"/>
      <c r="AP229" s="147"/>
      <c r="AQ229" s="110"/>
      <c r="AR229" s="148"/>
    </row>
    <row r="230" spans="1:44" x14ac:dyDescent="0.25">
      <c r="A230" s="106"/>
      <c r="B230" s="3"/>
      <c r="C230" s="106"/>
      <c r="D230" s="106"/>
      <c r="E230" s="106"/>
      <c r="F230" s="106"/>
      <c r="G230" s="141"/>
      <c r="H230" s="142"/>
      <c r="I230" s="143"/>
      <c r="J230" s="144"/>
      <c r="K230" s="145"/>
      <c r="L230" s="143"/>
      <c r="M230" s="144"/>
      <c r="N230" s="144"/>
      <c r="O230" s="141"/>
      <c r="P230" s="141"/>
      <c r="Q230" s="146"/>
      <c r="R230" s="140"/>
      <c r="S230" s="140"/>
      <c r="T230" s="140"/>
      <c r="U230" s="140"/>
      <c r="V230" s="140"/>
      <c r="W230" s="106"/>
      <c r="AO230" s="110"/>
      <c r="AP230" s="147"/>
      <c r="AQ230" s="110"/>
      <c r="AR230" s="148"/>
    </row>
    <row r="231" spans="1:44" x14ac:dyDescent="0.25">
      <c r="A231" s="106"/>
      <c r="B231" s="3"/>
      <c r="C231" s="106"/>
      <c r="D231" s="106"/>
      <c r="E231" s="106"/>
      <c r="F231" s="106"/>
      <c r="G231" s="141"/>
      <c r="H231" s="142"/>
      <c r="I231" s="143"/>
      <c r="J231" s="144"/>
      <c r="K231" s="145"/>
      <c r="L231" s="143"/>
      <c r="M231" s="144"/>
      <c r="N231" s="144"/>
      <c r="O231" s="141"/>
      <c r="P231" s="141"/>
      <c r="Q231" s="146"/>
      <c r="R231" s="140"/>
      <c r="S231" s="140"/>
      <c r="T231" s="140"/>
      <c r="U231" s="140"/>
      <c r="V231" s="140"/>
      <c r="W231" s="106"/>
      <c r="AO231" s="110"/>
      <c r="AP231" s="147"/>
      <c r="AQ231" s="110"/>
      <c r="AR231" s="148"/>
    </row>
    <row r="232" spans="1:44" x14ac:dyDescent="0.25">
      <c r="A232" s="106"/>
      <c r="B232" s="3"/>
      <c r="C232" s="106"/>
      <c r="D232" s="106"/>
      <c r="E232" s="106"/>
      <c r="F232" s="106"/>
      <c r="G232" s="141"/>
      <c r="H232" s="142"/>
      <c r="I232" s="143"/>
      <c r="J232" s="144"/>
      <c r="K232" s="145"/>
      <c r="L232" s="143"/>
      <c r="M232" s="144"/>
      <c r="N232" s="144"/>
      <c r="O232" s="141"/>
      <c r="P232" s="141"/>
      <c r="Q232" s="146"/>
      <c r="R232" s="140"/>
      <c r="S232" s="140"/>
      <c r="T232" s="140"/>
      <c r="U232" s="140"/>
      <c r="V232" s="140"/>
      <c r="W232" s="106"/>
      <c r="AO232" s="110"/>
      <c r="AP232" s="147"/>
      <c r="AQ232" s="110"/>
      <c r="AR232" s="148"/>
    </row>
    <row r="233" spans="1:44" x14ac:dyDescent="0.25">
      <c r="A233" s="106"/>
      <c r="B233" s="3"/>
      <c r="C233" s="106"/>
      <c r="D233" s="106"/>
      <c r="E233" s="106"/>
      <c r="F233" s="106"/>
      <c r="G233" s="141"/>
      <c r="H233" s="142"/>
      <c r="I233" s="143"/>
      <c r="J233" s="144"/>
      <c r="K233" s="145"/>
      <c r="L233" s="143"/>
      <c r="M233" s="144"/>
      <c r="N233" s="144"/>
      <c r="O233" s="141"/>
      <c r="P233" s="141"/>
      <c r="Q233" s="146"/>
      <c r="R233" s="140"/>
      <c r="S233" s="140"/>
      <c r="T233" s="140"/>
      <c r="U233" s="140"/>
      <c r="V233" s="140"/>
      <c r="W233" s="106"/>
      <c r="AO233" s="110"/>
      <c r="AP233" s="147"/>
      <c r="AQ233" s="110"/>
      <c r="AR233" s="148"/>
    </row>
    <row r="234" spans="1:44" x14ac:dyDescent="0.25">
      <c r="A234" s="106"/>
      <c r="B234" s="3"/>
      <c r="C234" s="106"/>
      <c r="D234" s="106"/>
      <c r="E234" s="106"/>
      <c r="F234" s="106"/>
      <c r="G234" s="141"/>
      <c r="H234" s="142"/>
      <c r="I234" s="143"/>
      <c r="J234" s="144"/>
      <c r="K234" s="145"/>
      <c r="L234" s="143"/>
      <c r="M234" s="144"/>
      <c r="N234" s="144"/>
      <c r="O234" s="141"/>
      <c r="P234" s="141"/>
      <c r="Q234" s="146"/>
      <c r="R234" s="140"/>
      <c r="S234" s="140"/>
      <c r="T234" s="140"/>
      <c r="U234" s="140"/>
      <c r="V234" s="140"/>
      <c r="W234" s="106"/>
      <c r="AO234" s="110"/>
      <c r="AP234" s="147"/>
      <c r="AQ234" s="110"/>
      <c r="AR234" s="148"/>
    </row>
    <row r="235" spans="1:44" x14ac:dyDescent="0.25">
      <c r="A235" s="106"/>
      <c r="B235" s="3"/>
      <c r="C235" s="106"/>
      <c r="D235" s="106"/>
      <c r="E235" s="106"/>
      <c r="F235" s="106"/>
      <c r="G235" s="141"/>
      <c r="H235" s="142"/>
      <c r="I235" s="143"/>
      <c r="J235" s="144"/>
      <c r="K235" s="145"/>
      <c r="L235" s="143"/>
      <c r="M235" s="144"/>
      <c r="N235" s="144"/>
      <c r="O235" s="141"/>
      <c r="P235" s="141"/>
      <c r="Q235" s="146"/>
      <c r="R235" s="140"/>
      <c r="S235" s="140"/>
      <c r="T235" s="140"/>
      <c r="U235" s="140"/>
      <c r="V235" s="140"/>
      <c r="W235" s="106"/>
      <c r="AO235" s="110"/>
      <c r="AP235" s="147"/>
      <c r="AQ235" s="110"/>
      <c r="AR235" s="148"/>
    </row>
    <row r="236" spans="1:44" x14ac:dyDescent="0.25">
      <c r="A236" s="106"/>
      <c r="B236" s="3"/>
      <c r="C236" s="106"/>
      <c r="D236" s="106"/>
      <c r="E236" s="106"/>
      <c r="F236" s="106"/>
      <c r="G236" s="141"/>
      <c r="H236" s="142"/>
      <c r="I236" s="143"/>
      <c r="J236" s="144"/>
      <c r="K236" s="145"/>
      <c r="L236" s="143"/>
      <c r="M236" s="144"/>
      <c r="N236" s="144"/>
      <c r="O236" s="141"/>
      <c r="P236" s="141"/>
      <c r="Q236" s="146"/>
      <c r="R236" s="140"/>
      <c r="S236" s="140"/>
      <c r="T236" s="140"/>
      <c r="U236" s="140"/>
      <c r="V236" s="140"/>
      <c r="W236" s="106"/>
      <c r="AO236" s="110"/>
      <c r="AP236" s="147"/>
      <c r="AQ236" s="110"/>
      <c r="AR236" s="148"/>
    </row>
    <row r="237" spans="1:44" x14ac:dyDescent="0.25">
      <c r="A237" s="106"/>
      <c r="B237" s="3"/>
      <c r="C237" s="106"/>
      <c r="D237" s="106"/>
      <c r="E237" s="106"/>
      <c r="F237" s="106"/>
      <c r="G237" s="141"/>
      <c r="H237" s="142"/>
      <c r="I237" s="143"/>
      <c r="J237" s="144"/>
      <c r="K237" s="145"/>
      <c r="L237" s="143"/>
      <c r="M237" s="144"/>
      <c r="N237" s="144"/>
      <c r="O237" s="141"/>
      <c r="P237" s="141"/>
      <c r="Q237" s="146"/>
      <c r="R237" s="140"/>
      <c r="S237" s="140"/>
      <c r="T237" s="140"/>
      <c r="U237" s="140"/>
      <c r="V237" s="140"/>
      <c r="W237" s="106"/>
      <c r="AO237" s="110"/>
      <c r="AP237" s="147"/>
      <c r="AQ237" s="110"/>
      <c r="AR237" s="148"/>
    </row>
    <row r="238" spans="1:44" x14ac:dyDescent="0.25">
      <c r="A238" s="106"/>
      <c r="B238" s="3"/>
      <c r="C238" s="106"/>
      <c r="D238" s="106"/>
      <c r="E238" s="106"/>
      <c r="F238" s="106"/>
      <c r="G238" s="141"/>
      <c r="H238" s="142"/>
      <c r="I238" s="143"/>
      <c r="J238" s="144"/>
      <c r="K238" s="145"/>
      <c r="L238" s="143"/>
      <c r="M238" s="144"/>
      <c r="N238" s="144"/>
      <c r="O238" s="141"/>
      <c r="P238" s="141"/>
      <c r="Q238" s="146"/>
      <c r="R238" s="140"/>
      <c r="S238" s="140"/>
      <c r="T238" s="140"/>
      <c r="U238" s="140"/>
      <c r="V238" s="140"/>
      <c r="W238" s="106"/>
      <c r="AO238" s="110"/>
      <c r="AP238" s="147"/>
      <c r="AQ238" s="110"/>
      <c r="AR238" s="148"/>
    </row>
    <row r="239" spans="1:44" x14ac:dyDescent="0.25">
      <c r="A239" s="106"/>
      <c r="B239" s="3"/>
      <c r="C239" s="106"/>
      <c r="D239" s="106"/>
      <c r="E239" s="106"/>
      <c r="F239" s="106"/>
      <c r="G239" s="141"/>
      <c r="H239" s="142"/>
      <c r="I239" s="143"/>
      <c r="J239" s="144"/>
      <c r="K239" s="145"/>
      <c r="L239" s="143"/>
      <c r="M239" s="144"/>
      <c r="N239" s="144"/>
      <c r="O239" s="141"/>
      <c r="P239" s="141"/>
      <c r="Q239" s="146"/>
      <c r="R239" s="140"/>
      <c r="S239" s="140"/>
      <c r="T239" s="140"/>
      <c r="U239" s="140"/>
      <c r="V239" s="140"/>
      <c r="W239" s="106"/>
      <c r="AO239" s="110"/>
      <c r="AP239" s="147"/>
      <c r="AQ239" s="110"/>
      <c r="AR239" s="148"/>
    </row>
    <row r="240" spans="1:44" x14ac:dyDescent="0.25">
      <c r="A240" s="106"/>
      <c r="B240" s="3"/>
      <c r="C240" s="106"/>
      <c r="D240" s="106"/>
      <c r="E240" s="106"/>
      <c r="F240" s="106"/>
      <c r="G240" s="141"/>
      <c r="H240" s="142"/>
      <c r="I240" s="143"/>
      <c r="J240" s="144"/>
      <c r="K240" s="145"/>
      <c r="L240" s="143"/>
      <c r="M240" s="144"/>
      <c r="N240" s="144"/>
      <c r="O240" s="141"/>
      <c r="P240" s="141"/>
      <c r="Q240" s="146"/>
      <c r="R240" s="140"/>
      <c r="S240" s="140"/>
      <c r="T240" s="140"/>
      <c r="U240" s="140"/>
      <c r="V240" s="140"/>
      <c r="W240" s="106"/>
      <c r="AO240" s="110"/>
      <c r="AP240" s="147"/>
      <c r="AQ240" s="110"/>
      <c r="AR240" s="148"/>
    </row>
    <row r="241" spans="1:44" x14ac:dyDescent="0.25">
      <c r="A241" s="106"/>
      <c r="B241" s="3"/>
      <c r="C241" s="106"/>
      <c r="D241" s="106"/>
      <c r="E241" s="106"/>
      <c r="F241" s="106"/>
      <c r="G241" s="141"/>
      <c r="H241" s="142"/>
      <c r="I241" s="143"/>
      <c r="J241" s="144"/>
      <c r="K241" s="145"/>
      <c r="L241" s="143"/>
      <c r="M241" s="144"/>
      <c r="N241" s="144"/>
      <c r="O241" s="141"/>
      <c r="P241" s="141"/>
      <c r="Q241" s="146"/>
      <c r="R241" s="140"/>
      <c r="S241" s="140"/>
      <c r="T241" s="140"/>
      <c r="U241" s="140"/>
      <c r="V241" s="140"/>
      <c r="W241" s="106"/>
      <c r="AO241" s="110"/>
      <c r="AP241" s="147"/>
      <c r="AQ241" s="110"/>
      <c r="AR241" s="148"/>
    </row>
    <row r="242" spans="1:44" x14ac:dyDescent="0.25">
      <c r="A242" s="106"/>
      <c r="B242" s="3"/>
      <c r="C242" s="106"/>
      <c r="D242" s="106"/>
      <c r="E242" s="106"/>
      <c r="F242" s="106"/>
      <c r="G242" s="141"/>
      <c r="H242" s="142"/>
      <c r="I242" s="143"/>
      <c r="J242" s="144"/>
      <c r="K242" s="145"/>
      <c r="L242" s="143"/>
      <c r="M242" s="144"/>
      <c r="N242" s="144"/>
      <c r="O242" s="141"/>
      <c r="P242" s="141"/>
      <c r="Q242" s="146"/>
      <c r="R242" s="140"/>
      <c r="S242" s="140"/>
      <c r="T242" s="140"/>
      <c r="U242" s="140"/>
      <c r="V242" s="140"/>
      <c r="W242" s="106"/>
      <c r="AO242" s="110"/>
      <c r="AP242" s="147"/>
      <c r="AQ242" s="110"/>
      <c r="AR242" s="148"/>
    </row>
    <row r="243" spans="1:44" x14ac:dyDescent="0.25">
      <c r="A243" s="106"/>
      <c r="B243" s="3"/>
      <c r="C243" s="106"/>
      <c r="D243" s="106"/>
      <c r="E243" s="106"/>
      <c r="F243" s="106"/>
      <c r="G243" s="141"/>
      <c r="H243" s="142"/>
      <c r="I243" s="143"/>
      <c r="J243" s="144"/>
      <c r="K243" s="145"/>
      <c r="L243" s="143"/>
      <c r="M243" s="144"/>
      <c r="N243" s="144"/>
      <c r="O243" s="141"/>
      <c r="P243" s="141"/>
      <c r="Q243" s="146"/>
      <c r="R243" s="140"/>
      <c r="S243" s="140"/>
      <c r="T243" s="140"/>
      <c r="U243" s="140"/>
      <c r="V243" s="140"/>
      <c r="W243" s="106"/>
      <c r="AO243" s="110"/>
      <c r="AP243" s="147"/>
      <c r="AQ243" s="110"/>
      <c r="AR243" s="148"/>
    </row>
    <row r="244" spans="1:44" x14ac:dyDescent="0.25">
      <c r="A244" s="106"/>
      <c r="B244" s="3"/>
      <c r="C244" s="106"/>
      <c r="D244" s="106"/>
      <c r="E244" s="106"/>
      <c r="F244" s="106"/>
      <c r="G244" s="141"/>
      <c r="H244" s="142"/>
      <c r="I244" s="143"/>
      <c r="J244" s="144"/>
      <c r="K244" s="145"/>
      <c r="L244" s="143"/>
      <c r="M244" s="144"/>
      <c r="N244" s="144"/>
      <c r="O244" s="141"/>
      <c r="P244" s="141"/>
      <c r="Q244" s="146"/>
      <c r="R244" s="140"/>
      <c r="S244" s="140"/>
      <c r="T244" s="140"/>
      <c r="U244" s="140"/>
      <c r="V244" s="140"/>
      <c r="W244" s="106"/>
      <c r="AO244" s="110"/>
      <c r="AP244" s="147"/>
      <c r="AQ244" s="110"/>
      <c r="AR244" s="148"/>
    </row>
    <row r="245" spans="1:44" x14ac:dyDescent="0.25">
      <c r="A245" s="106"/>
      <c r="B245" s="3"/>
      <c r="C245" s="106"/>
      <c r="D245" s="106"/>
      <c r="E245" s="106"/>
      <c r="F245" s="106"/>
      <c r="G245" s="141"/>
      <c r="H245" s="142"/>
      <c r="I245" s="143"/>
      <c r="J245" s="144"/>
      <c r="K245" s="145"/>
      <c r="L245" s="143"/>
      <c r="M245" s="144"/>
      <c r="N245" s="144"/>
      <c r="O245" s="141"/>
      <c r="P245" s="141"/>
      <c r="Q245" s="146"/>
      <c r="R245" s="140"/>
      <c r="S245" s="140"/>
      <c r="T245" s="140"/>
      <c r="U245" s="140"/>
      <c r="V245" s="140"/>
      <c r="W245" s="106"/>
      <c r="AO245" s="110"/>
      <c r="AP245" s="147"/>
      <c r="AQ245" s="110"/>
      <c r="AR245" s="148"/>
    </row>
    <row r="246" spans="1:44" x14ac:dyDescent="0.25">
      <c r="A246" s="106"/>
      <c r="B246" s="3"/>
      <c r="C246" s="106"/>
      <c r="D246" s="106"/>
      <c r="E246" s="106"/>
      <c r="F246" s="106"/>
      <c r="G246" s="141"/>
      <c r="H246" s="142"/>
      <c r="I246" s="143"/>
      <c r="J246" s="144"/>
      <c r="K246" s="145"/>
      <c r="L246" s="143"/>
      <c r="M246" s="144"/>
      <c r="N246" s="144"/>
      <c r="O246" s="141"/>
      <c r="P246" s="141"/>
      <c r="Q246" s="146"/>
      <c r="R246" s="140"/>
      <c r="S246" s="140"/>
      <c r="T246" s="140"/>
      <c r="U246" s="140"/>
      <c r="V246" s="140"/>
      <c r="W246" s="106"/>
      <c r="AO246" s="110"/>
      <c r="AP246" s="147"/>
      <c r="AQ246" s="110"/>
      <c r="AR246" s="148"/>
    </row>
    <row r="247" spans="1:44" x14ac:dyDescent="0.25">
      <c r="A247" s="106"/>
      <c r="B247" s="3"/>
      <c r="C247" s="106"/>
      <c r="D247" s="106"/>
      <c r="E247" s="106"/>
      <c r="F247" s="106"/>
      <c r="G247" s="141"/>
      <c r="H247" s="142"/>
      <c r="I247" s="143"/>
      <c r="J247" s="144"/>
      <c r="K247" s="145"/>
      <c r="L247" s="143"/>
      <c r="M247" s="144"/>
      <c r="N247" s="144"/>
      <c r="O247" s="141"/>
      <c r="P247" s="141"/>
      <c r="Q247" s="146"/>
      <c r="R247" s="140"/>
      <c r="S247" s="140"/>
      <c r="T247" s="140"/>
      <c r="U247" s="140"/>
      <c r="V247" s="140"/>
      <c r="W247" s="106"/>
      <c r="AO247" s="110"/>
      <c r="AP247" s="147"/>
      <c r="AQ247" s="110"/>
      <c r="AR247" s="148"/>
    </row>
    <row r="248" spans="1:44" x14ac:dyDescent="0.25">
      <c r="A248" s="106"/>
      <c r="B248" s="3"/>
      <c r="C248" s="106"/>
      <c r="D248" s="106"/>
      <c r="E248" s="106"/>
      <c r="F248" s="106"/>
      <c r="G248" s="141"/>
      <c r="H248" s="142"/>
      <c r="I248" s="143"/>
      <c r="J248" s="144"/>
      <c r="K248" s="145"/>
      <c r="L248" s="143"/>
      <c r="M248" s="144"/>
      <c r="N248" s="144"/>
      <c r="O248" s="141"/>
      <c r="P248" s="141"/>
      <c r="Q248" s="146"/>
      <c r="R248" s="140"/>
      <c r="S248" s="140"/>
      <c r="T248" s="140"/>
      <c r="U248" s="140"/>
      <c r="V248" s="140"/>
      <c r="W248" s="106"/>
      <c r="AO248" s="110"/>
      <c r="AP248" s="147"/>
      <c r="AQ248" s="110"/>
      <c r="AR248" s="148"/>
    </row>
    <row r="249" spans="1:44" x14ac:dyDescent="0.25">
      <c r="A249" s="106"/>
      <c r="B249" s="3"/>
      <c r="C249" s="106"/>
      <c r="D249" s="106"/>
      <c r="E249" s="106"/>
      <c r="F249" s="106"/>
      <c r="G249" s="141"/>
      <c r="H249" s="142"/>
      <c r="I249" s="143"/>
      <c r="J249" s="144"/>
      <c r="K249" s="145"/>
      <c r="L249" s="143"/>
      <c r="M249" s="144"/>
      <c r="N249" s="144"/>
      <c r="O249" s="141"/>
      <c r="P249" s="141"/>
      <c r="Q249" s="146"/>
      <c r="R249" s="140"/>
      <c r="S249" s="140"/>
      <c r="T249" s="140"/>
      <c r="U249" s="140"/>
      <c r="V249" s="140"/>
      <c r="W249" s="106"/>
      <c r="AO249" s="110"/>
      <c r="AP249" s="147"/>
      <c r="AQ249" s="110"/>
      <c r="AR249" s="148"/>
    </row>
    <row r="250" spans="1:44" x14ac:dyDescent="0.25">
      <c r="A250" s="106"/>
      <c r="B250" s="3"/>
      <c r="C250" s="106"/>
      <c r="D250" s="106"/>
      <c r="E250" s="106"/>
      <c r="F250" s="106"/>
      <c r="G250" s="141"/>
      <c r="H250" s="142"/>
      <c r="I250" s="143"/>
      <c r="J250" s="144"/>
      <c r="K250" s="145"/>
      <c r="L250" s="143"/>
      <c r="M250" s="144"/>
      <c r="N250" s="144"/>
      <c r="O250" s="141"/>
      <c r="P250" s="141"/>
      <c r="Q250" s="146"/>
      <c r="R250" s="140"/>
      <c r="S250" s="140"/>
      <c r="T250" s="140"/>
      <c r="U250" s="140"/>
      <c r="V250" s="140"/>
      <c r="W250" s="106"/>
      <c r="AO250" s="110"/>
      <c r="AP250" s="147"/>
      <c r="AQ250" s="110"/>
      <c r="AR250" s="148"/>
    </row>
    <row r="251" spans="1:44" x14ac:dyDescent="0.25">
      <c r="A251" s="106"/>
      <c r="B251" s="3"/>
      <c r="C251" s="106"/>
      <c r="D251" s="106"/>
      <c r="E251" s="106"/>
      <c r="F251" s="106"/>
      <c r="G251" s="141"/>
      <c r="H251" s="142"/>
      <c r="I251" s="143"/>
      <c r="J251" s="144"/>
      <c r="K251" s="145"/>
      <c r="L251" s="143"/>
      <c r="M251" s="144"/>
      <c r="N251" s="144"/>
      <c r="O251" s="141"/>
      <c r="P251" s="141"/>
      <c r="Q251" s="146"/>
      <c r="R251" s="140"/>
      <c r="S251" s="140"/>
      <c r="T251" s="140"/>
      <c r="U251" s="140"/>
      <c r="V251" s="140"/>
      <c r="W251" s="106"/>
      <c r="AO251" s="110"/>
      <c r="AP251" s="147"/>
      <c r="AQ251" s="110"/>
      <c r="AR251" s="148"/>
    </row>
    <row r="252" spans="1:44" x14ac:dyDescent="0.25">
      <c r="A252" s="106"/>
      <c r="B252" s="3"/>
      <c r="C252" s="106"/>
      <c r="D252" s="106"/>
      <c r="E252" s="106"/>
      <c r="F252" s="106"/>
      <c r="G252" s="141"/>
      <c r="H252" s="142"/>
      <c r="I252" s="143"/>
      <c r="J252" s="144"/>
      <c r="K252" s="145"/>
      <c r="L252" s="143"/>
      <c r="M252" s="144"/>
      <c r="N252" s="144"/>
      <c r="O252" s="141"/>
      <c r="P252" s="141"/>
      <c r="Q252" s="146"/>
      <c r="R252" s="140"/>
      <c r="S252" s="140"/>
      <c r="T252" s="140"/>
      <c r="U252" s="140"/>
      <c r="V252" s="140"/>
      <c r="W252" s="106"/>
      <c r="AO252" s="110"/>
      <c r="AP252" s="147"/>
      <c r="AQ252" s="110"/>
      <c r="AR252" s="148"/>
    </row>
    <row r="253" spans="1:44" x14ac:dyDescent="0.25">
      <c r="A253" s="106"/>
      <c r="B253" s="3"/>
      <c r="C253" s="106"/>
      <c r="D253" s="106"/>
      <c r="E253" s="106"/>
      <c r="F253" s="106"/>
      <c r="G253" s="141"/>
      <c r="H253" s="142"/>
      <c r="I253" s="143"/>
      <c r="J253" s="144"/>
      <c r="K253" s="145"/>
      <c r="L253" s="143"/>
      <c r="M253" s="144"/>
      <c r="N253" s="144"/>
      <c r="O253" s="141"/>
      <c r="P253" s="141"/>
      <c r="Q253" s="146"/>
      <c r="R253" s="140"/>
      <c r="S253" s="140"/>
      <c r="T253" s="140"/>
      <c r="U253" s="140"/>
      <c r="V253" s="140"/>
      <c r="W253" s="106"/>
      <c r="AO253" s="110"/>
      <c r="AP253" s="147"/>
      <c r="AQ253" s="110"/>
      <c r="AR253" s="148"/>
    </row>
    <row r="254" spans="1:44" x14ac:dyDescent="0.25">
      <c r="B254" s="3"/>
      <c r="AO254" s="110"/>
      <c r="AP254" s="147"/>
      <c r="AQ254" s="110"/>
      <c r="AR254" s="148"/>
    </row>
    <row r="255" spans="1:44" x14ac:dyDescent="0.25">
      <c r="B255" s="3"/>
      <c r="AO255" s="110"/>
      <c r="AP255" s="147"/>
      <c r="AQ255" s="110"/>
      <c r="AR255" s="148"/>
    </row>
    <row r="256" spans="1:44" x14ac:dyDescent="0.25">
      <c r="B256" s="3"/>
      <c r="AO256" s="110"/>
      <c r="AP256" s="147"/>
      <c r="AQ256" s="110"/>
      <c r="AR256" s="148"/>
    </row>
    <row r="257" spans="2:44" x14ac:dyDescent="0.25">
      <c r="B257" s="3"/>
      <c r="AO257" s="110"/>
      <c r="AP257" s="147"/>
      <c r="AQ257" s="110"/>
      <c r="AR257" s="148"/>
    </row>
    <row r="258" spans="2:44" x14ac:dyDescent="0.25">
      <c r="B258" s="3"/>
      <c r="AO258" s="110"/>
      <c r="AP258" s="147"/>
      <c r="AQ258" s="110"/>
      <c r="AR258" s="148"/>
    </row>
    <row r="259" spans="2:44" x14ac:dyDescent="0.25">
      <c r="B259" s="3"/>
      <c r="AO259" s="110"/>
      <c r="AP259" s="147"/>
      <c r="AQ259" s="110"/>
      <c r="AR259" s="148"/>
    </row>
    <row r="260" spans="2:44" x14ac:dyDescent="0.25">
      <c r="B260" s="3"/>
      <c r="AO260" s="110"/>
      <c r="AP260" s="147"/>
      <c r="AQ260" s="110"/>
      <c r="AR260" s="148"/>
    </row>
    <row r="261" spans="2:44" x14ac:dyDescent="0.25">
      <c r="B261" s="3"/>
      <c r="AO261" s="110"/>
      <c r="AP261" s="147"/>
      <c r="AQ261" s="110"/>
      <c r="AR261" s="148"/>
    </row>
    <row r="262" spans="2:44" x14ac:dyDescent="0.25">
      <c r="B262" s="3"/>
      <c r="AO262" s="110"/>
      <c r="AP262" s="147"/>
      <c r="AQ262" s="110"/>
      <c r="AR262" s="148"/>
    </row>
    <row r="263" spans="2:44" x14ac:dyDescent="0.25">
      <c r="B263" s="3"/>
      <c r="AO263" s="110"/>
      <c r="AP263" s="147"/>
      <c r="AQ263" s="110"/>
      <c r="AR263" s="148"/>
    </row>
    <row r="264" spans="2:44" x14ac:dyDescent="0.25">
      <c r="B264" s="3"/>
      <c r="AO264" s="110"/>
      <c r="AP264" s="147"/>
      <c r="AQ264" s="110"/>
      <c r="AR264" s="148"/>
    </row>
    <row r="265" spans="2:44" x14ac:dyDescent="0.25">
      <c r="B265" s="3"/>
      <c r="AO265" s="110"/>
      <c r="AP265" s="147"/>
      <c r="AQ265" s="110"/>
      <c r="AR265" s="148"/>
    </row>
    <row r="266" spans="2:44" x14ac:dyDescent="0.25">
      <c r="B266" s="3"/>
      <c r="AO266" s="110"/>
      <c r="AP266" s="147"/>
      <c r="AQ266" s="110"/>
      <c r="AR266" s="148"/>
    </row>
    <row r="267" spans="2:44" x14ac:dyDescent="0.25">
      <c r="B267" s="3"/>
      <c r="AO267" s="110"/>
      <c r="AP267" s="147"/>
      <c r="AQ267" s="110"/>
      <c r="AR267" s="148"/>
    </row>
    <row r="268" spans="2:44" x14ac:dyDescent="0.25">
      <c r="B268" s="3"/>
      <c r="AO268" s="110"/>
      <c r="AP268" s="147"/>
      <c r="AQ268" s="110"/>
      <c r="AR268" s="148"/>
    </row>
    <row r="269" spans="2:44" x14ac:dyDescent="0.25">
      <c r="B269" s="3"/>
      <c r="AO269" s="110"/>
      <c r="AP269" s="147"/>
      <c r="AQ269" s="110"/>
      <c r="AR269" s="148"/>
    </row>
    <row r="270" spans="2:44" x14ac:dyDescent="0.25">
      <c r="B270" s="3"/>
      <c r="AO270" s="110"/>
      <c r="AP270" s="147"/>
      <c r="AQ270" s="110"/>
      <c r="AR270" s="148"/>
    </row>
    <row r="271" spans="2:44" x14ac:dyDescent="0.25">
      <c r="B271" s="3"/>
      <c r="AO271" s="110"/>
      <c r="AP271" s="147"/>
      <c r="AQ271" s="110"/>
      <c r="AR271" s="148"/>
    </row>
    <row r="272" spans="2:44" x14ac:dyDescent="0.25">
      <c r="AO272" s="110"/>
      <c r="AP272" s="147"/>
      <c r="AQ272" s="110"/>
      <c r="AR272" s="148"/>
    </row>
    <row r="273" spans="41:44" x14ac:dyDescent="0.25">
      <c r="AO273" s="110"/>
      <c r="AP273" s="147"/>
      <c r="AQ273" s="110"/>
      <c r="AR273" s="148"/>
    </row>
    <row r="274" spans="41:44" x14ac:dyDescent="0.25">
      <c r="AO274" s="110"/>
      <c r="AP274" s="147"/>
      <c r="AQ274" s="110"/>
      <c r="AR274" s="148"/>
    </row>
    <row r="275" spans="41:44" x14ac:dyDescent="0.25">
      <c r="AO275" s="110"/>
      <c r="AP275" s="147"/>
      <c r="AQ275" s="110"/>
      <c r="AR275" s="148"/>
    </row>
    <row r="276" spans="41:44" x14ac:dyDescent="0.25">
      <c r="AO276" s="110"/>
      <c r="AP276" s="147"/>
      <c r="AQ276" s="110"/>
      <c r="AR276" s="148"/>
    </row>
    <row r="277" spans="41:44" x14ac:dyDescent="0.25">
      <c r="AO277" s="110"/>
      <c r="AP277" s="147"/>
      <c r="AQ277" s="110"/>
      <c r="AR277" s="148"/>
    </row>
    <row r="278" spans="41:44" x14ac:dyDescent="0.25">
      <c r="AO278" s="110"/>
      <c r="AP278" s="147"/>
      <c r="AQ278" s="110"/>
      <c r="AR278" s="148"/>
    </row>
    <row r="279" spans="41:44" x14ac:dyDescent="0.25">
      <c r="AO279" s="110"/>
      <c r="AP279" s="147"/>
      <c r="AQ279" s="110"/>
      <c r="AR279" s="148"/>
    </row>
    <row r="280" spans="41:44" x14ac:dyDescent="0.25">
      <c r="AO280" s="110"/>
      <c r="AP280" s="147"/>
      <c r="AQ280" s="110"/>
      <c r="AR280" s="148"/>
    </row>
    <row r="281" spans="41:44" x14ac:dyDescent="0.25">
      <c r="AO281" s="110"/>
      <c r="AP281" s="147"/>
      <c r="AQ281" s="110"/>
      <c r="AR281" s="148"/>
    </row>
    <row r="282" spans="41:44" x14ac:dyDescent="0.25">
      <c r="AO282" s="110"/>
      <c r="AP282" s="147"/>
      <c r="AQ282" s="110"/>
      <c r="AR282" s="148"/>
    </row>
    <row r="283" spans="41:44" x14ac:dyDescent="0.25">
      <c r="AO283" s="110"/>
      <c r="AP283" s="147"/>
      <c r="AQ283" s="110"/>
      <c r="AR283" s="148"/>
    </row>
    <row r="284" spans="41:44" x14ac:dyDescent="0.25">
      <c r="AO284" s="110"/>
      <c r="AP284" s="147"/>
      <c r="AQ284" s="110"/>
      <c r="AR284" s="148"/>
    </row>
    <row r="285" spans="41:44" x14ac:dyDescent="0.25">
      <c r="AO285" s="110"/>
      <c r="AP285" s="147"/>
      <c r="AQ285" s="110"/>
      <c r="AR285" s="148"/>
    </row>
    <row r="286" spans="41:44" x14ac:dyDescent="0.25">
      <c r="AO286" s="110"/>
      <c r="AP286" s="147"/>
      <c r="AQ286" s="110"/>
      <c r="AR286" s="148"/>
    </row>
    <row r="287" spans="41:44" x14ac:dyDescent="0.25">
      <c r="AO287" s="110"/>
      <c r="AP287" s="147"/>
      <c r="AQ287" s="110"/>
      <c r="AR287" s="148"/>
    </row>
    <row r="288" spans="41:44" x14ac:dyDescent="0.25">
      <c r="AO288" s="110"/>
      <c r="AP288" s="147"/>
      <c r="AQ288" s="110"/>
      <c r="AR288" s="148"/>
    </row>
    <row r="289" spans="41:44" x14ac:dyDescent="0.25">
      <c r="AO289" s="110"/>
      <c r="AP289" s="147"/>
      <c r="AQ289" s="110"/>
      <c r="AR289" s="148"/>
    </row>
    <row r="290" spans="41:44" x14ac:dyDescent="0.25">
      <c r="AO290" s="110"/>
      <c r="AP290" s="147"/>
      <c r="AQ290" s="110"/>
      <c r="AR290" s="148"/>
    </row>
    <row r="291" spans="41:44" x14ac:dyDescent="0.25">
      <c r="AO291" s="110"/>
      <c r="AP291" s="147"/>
      <c r="AQ291" s="110"/>
      <c r="AR291" s="148"/>
    </row>
    <row r="292" spans="41:44" x14ac:dyDescent="0.25">
      <c r="AO292" s="110"/>
      <c r="AP292" s="147"/>
      <c r="AQ292" s="110"/>
      <c r="AR292" s="148"/>
    </row>
    <row r="293" spans="41:44" x14ac:dyDescent="0.25">
      <c r="AO293" s="110"/>
      <c r="AP293" s="147"/>
      <c r="AQ293" s="110"/>
      <c r="AR293" s="148"/>
    </row>
    <row r="294" spans="41:44" x14ac:dyDescent="0.25">
      <c r="AO294" s="110"/>
      <c r="AP294" s="147"/>
      <c r="AQ294" s="110"/>
      <c r="AR294" s="148"/>
    </row>
    <row r="295" spans="41:44" x14ac:dyDescent="0.25">
      <c r="AO295" s="110"/>
      <c r="AP295" s="147"/>
      <c r="AQ295" s="110"/>
      <c r="AR295" s="148"/>
    </row>
    <row r="296" spans="41:44" x14ac:dyDescent="0.25">
      <c r="AO296" s="110"/>
      <c r="AP296" s="147"/>
      <c r="AQ296" s="110"/>
      <c r="AR296" s="148"/>
    </row>
    <row r="297" spans="41:44" x14ac:dyDescent="0.25">
      <c r="AO297" s="110"/>
      <c r="AP297" s="147"/>
      <c r="AQ297" s="110"/>
      <c r="AR297" s="148"/>
    </row>
    <row r="298" spans="41:44" x14ac:dyDescent="0.25">
      <c r="AO298" s="110"/>
      <c r="AP298" s="147"/>
      <c r="AQ298" s="110"/>
      <c r="AR298" s="148"/>
    </row>
    <row r="299" spans="41:44" x14ac:dyDescent="0.25">
      <c r="AO299" s="110"/>
      <c r="AP299" s="147"/>
      <c r="AQ299" s="110"/>
      <c r="AR299" s="148"/>
    </row>
    <row r="300" spans="41:44" x14ac:dyDescent="0.25">
      <c r="AO300" s="110"/>
      <c r="AP300" s="147"/>
      <c r="AQ300" s="110"/>
      <c r="AR300" s="148"/>
    </row>
    <row r="301" spans="41:44" x14ac:dyDescent="0.25">
      <c r="AO301" s="110"/>
      <c r="AP301" s="147"/>
      <c r="AQ301" s="110"/>
      <c r="AR301" s="148"/>
    </row>
    <row r="302" spans="41:44" x14ac:dyDescent="0.25">
      <c r="AO302" s="110"/>
      <c r="AP302" s="147"/>
      <c r="AQ302" s="110"/>
      <c r="AR302" s="148"/>
    </row>
    <row r="303" spans="41:44" x14ac:dyDescent="0.25">
      <c r="AO303" s="110"/>
      <c r="AP303" s="147"/>
      <c r="AQ303" s="110"/>
      <c r="AR303" s="148"/>
    </row>
    <row r="304" spans="41:44" x14ac:dyDescent="0.25">
      <c r="AO304" s="110"/>
      <c r="AP304" s="147"/>
      <c r="AQ304" s="110"/>
      <c r="AR304" s="148"/>
    </row>
    <row r="305" spans="41:44" x14ac:dyDescent="0.25">
      <c r="AO305" s="110"/>
      <c r="AP305" s="147"/>
      <c r="AQ305" s="110"/>
      <c r="AR305" s="148"/>
    </row>
    <row r="306" spans="41:44" x14ac:dyDescent="0.25">
      <c r="AO306" s="110"/>
      <c r="AP306" s="147"/>
      <c r="AQ306" s="110"/>
      <c r="AR306" s="148"/>
    </row>
    <row r="307" spans="41:44" x14ac:dyDescent="0.25">
      <c r="AO307" s="110"/>
      <c r="AP307" s="147"/>
      <c r="AQ307" s="110"/>
      <c r="AR307" s="148"/>
    </row>
    <row r="308" spans="41:44" x14ac:dyDescent="0.25">
      <c r="AO308" s="110"/>
      <c r="AP308" s="147"/>
      <c r="AQ308" s="110"/>
      <c r="AR308" s="148"/>
    </row>
    <row r="309" spans="41:44" x14ac:dyDescent="0.25">
      <c r="AO309" s="110"/>
      <c r="AP309" s="147"/>
      <c r="AQ309" s="110"/>
      <c r="AR309" s="148"/>
    </row>
    <row r="310" spans="41:44" x14ac:dyDescent="0.25">
      <c r="AO310" s="110"/>
      <c r="AP310" s="147"/>
      <c r="AQ310" s="110"/>
      <c r="AR310" s="148"/>
    </row>
    <row r="311" spans="41:44" x14ac:dyDescent="0.25">
      <c r="AO311" s="110"/>
      <c r="AP311" s="147"/>
      <c r="AQ311" s="110"/>
      <c r="AR311" s="148"/>
    </row>
    <row r="312" spans="41:44" x14ac:dyDescent="0.25">
      <c r="AO312" s="110"/>
      <c r="AP312" s="147"/>
      <c r="AQ312" s="110"/>
      <c r="AR312" s="148"/>
    </row>
    <row r="313" spans="41:44" x14ac:dyDescent="0.25">
      <c r="AO313" s="110"/>
      <c r="AP313" s="147"/>
      <c r="AQ313" s="110"/>
      <c r="AR313" s="148"/>
    </row>
    <row r="314" spans="41:44" x14ac:dyDescent="0.25">
      <c r="AO314" s="110"/>
      <c r="AP314" s="147"/>
      <c r="AQ314" s="110"/>
      <c r="AR314" s="148"/>
    </row>
    <row r="315" spans="41:44" x14ac:dyDescent="0.25">
      <c r="AO315" s="110"/>
      <c r="AP315" s="147"/>
      <c r="AQ315" s="110"/>
      <c r="AR315" s="148"/>
    </row>
    <row r="316" spans="41:44" x14ac:dyDescent="0.25">
      <c r="AO316" s="110"/>
      <c r="AP316" s="147"/>
      <c r="AQ316" s="110"/>
      <c r="AR316" s="148"/>
    </row>
    <row r="317" spans="41:44" x14ac:dyDescent="0.25">
      <c r="AO317" s="110"/>
      <c r="AP317" s="147"/>
      <c r="AQ317" s="110"/>
      <c r="AR317" s="148"/>
    </row>
    <row r="318" spans="41:44" x14ac:dyDescent="0.25">
      <c r="AO318" s="110"/>
      <c r="AP318" s="147"/>
      <c r="AQ318" s="110"/>
      <c r="AR318" s="148"/>
    </row>
    <row r="319" spans="41:44" x14ac:dyDescent="0.25">
      <c r="AO319" s="110"/>
      <c r="AP319" s="147"/>
      <c r="AQ319" s="110"/>
      <c r="AR319" s="148"/>
    </row>
    <row r="320" spans="41:44" x14ac:dyDescent="0.25">
      <c r="AO320" s="110"/>
      <c r="AP320" s="147"/>
      <c r="AQ320" s="110"/>
      <c r="AR320" s="148"/>
    </row>
    <row r="321" spans="41:44" x14ac:dyDescent="0.25">
      <c r="AO321" s="110"/>
      <c r="AP321" s="147"/>
      <c r="AQ321" s="110"/>
      <c r="AR321" s="148"/>
    </row>
    <row r="322" spans="41:44" x14ac:dyDescent="0.25">
      <c r="AO322" s="110"/>
      <c r="AP322" s="147"/>
      <c r="AQ322" s="110"/>
      <c r="AR322" s="148"/>
    </row>
    <row r="323" spans="41:44" x14ac:dyDescent="0.25">
      <c r="AO323" s="110"/>
      <c r="AP323" s="147"/>
      <c r="AQ323" s="110"/>
      <c r="AR323" s="148"/>
    </row>
    <row r="324" spans="41:44" x14ac:dyDescent="0.25">
      <c r="AO324" s="110"/>
      <c r="AP324" s="147"/>
      <c r="AQ324" s="110"/>
      <c r="AR324" s="148"/>
    </row>
    <row r="325" spans="41:44" x14ac:dyDescent="0.25">
      <c r="AO325" s="110"/>
      <c r="AP325" s="147"/>
      <c r="AQ325" s="110"/>
      <c r="AR325" s="148"/>
    </row>
    <row r="326" spans="41:44" x14ac:dyDescent="0.25">
      <c r="AO326" s="110"/>
      <c r="AP326" s="147"/>
      <c r="AQ326" s="110"/>
      <c r="AR326" s="148"/>
    </row>
    <row r="327" spans="41:44" x14ac:dyDescent="0.25">
      <c r="AO327" s="110"/>
      <c r="AP327" s="147"/>
      <c r="AQ327" s="110"/>
      <c r="AR327" s="148"/>
    </row>
    <row r="328" spans="41:44" x14ac:dyDescent="0.25">
      <c r="AO328" s="110"/>
      <c r="AP328" s="147"/>
      <c r="AQ328" s="110"/>
      <c r="AR328" s="148"/>
    </row>
    <row r="329" spans="41:44" x14ac:dyDescent="0.25">
      <c r="AO329" s="110"/>
      <c r="AP329" s="147"/>
      <c r="AQ329" s="110"/>
      <c r="AR329" s="148"/>
    </row>
    <row r="330" spans="41:44" x14ac:dyDescent="0.25">
      <c r="AO330" s="110"/>
      <c r="AP330" s="147"/>
      <c r="AQ330" s="110"/>
      <c r="AR330" s="148"/>
    </row>
    <row r="331" spans="41:44" x14ac:dyDescent="0.25">
      <c r="AO331" s="110"/>
      <c r="AP331" s="147"/>
      <c r="AQ331" s="110"/>
      <c r="AR331" s="148"/>
    </row>
    <row r="332" spans="41:44" x14ac:dyDescent="0.25">
      <c r="AO332" s="110"/>
      <c r="AP332" s="147"/>
      <c r="AQ332" s="110"/>
      <c r="AR332" s="148"/>
    </row>
    <row r="333" spans="41:44" x14ac:dyDescent="0.25">
      <c r="AO333" s="110"/>
      <c r="AP333" s="147"/>
      <c r="AQ333" s="110"/>
      <c r="AR333" s="148"/>
    </row>
    <row r="334" spans="41:44" x14ac:dyDescent="0.25">
      <c r="AO334" s="110"/>
      <c r="AP334" s="147"/>
      <c r="AQ334" s="110"/>
      <c r="AR334" s="148"/>
    </row>
    <row r="335" spans="41:44" x14ac:dyDescent="0.25">
      <c r="AO335" s="110"/>
      <c r="AP335" s="147"/>
      <c r="AQ335" s="110"/>
      <c r="AR335" s="148"/>
    </row>
    <row r="336" spans="41:44" x14ac:dyDescent="0.25">
      <c r="AO336" s="110"/>
      <c r="AP336" s="147"/>
      <c r="AQ336" s="110"/>
      <c r="AR336" s="148"/>
    </row>
    <row r="337" spans="41:44" x14ac:dyDescent="0.25">
      <c r="AO337" s="110"/>
      <c r="AP337" s="147"/>
      <c r="AQ337" s="110"/>
      <c r="AR337" s="148"/>
    </row>
    <row r="338" spans="41:44" x14ac:dyDescent="0.25">
      <c r="AO338" s="110"/>
      <c r="AP338" s="147"/>
      <c r="AQ338" s="110"/>
      <c r="AR338" s="148"/>
    </row>
    <row r="339" spans="41:44" x14ac:dyDescent="0.25">
      <c r="AO339" s="110"/>
      <c r="AP339" s="147"/>
      <c r="AQ339" s="110"/>
      <c r="AR339" s="148"/>
    </row>
    <row r="340" spans="41:44" x14ac:dyDescent="0.25">
      <c r="AO340" s="110"/>
      <c r="AP340" s="147"/>
      <c r="AQ340" s="110"/>
      <c r="AR340" s="148"/>
    </row>
    <row r="341" spans="41:44" x14ac:dyDescent="0.25">
      <c r="AO341" s="110"/>
      <c r="AP341" s="147"/>
      <c r="AQ341" s="110"/>
      <c r="AR341" s="148"/>
    </row>
    <row r="342" spans="41:44" x14ac:dyDescent="0.25">
      <c r="AO342" s="110"/>
      <c r="AP342" s="147"/>
      <c r="AQ342" s="110"/>
      <c r="AR342" s="148"/>
    </row>
    <row r="343" spans="41:44" x14ac:dyDescent="0.25">
      <c r="AO343" s="110"/>
      <c r="AP343" s="147"/>
      <c r="AQ343" s="110"/>
      <c r="AR343" s="148"/>
    </row>
  </sheetData>
  <mergeCells count="15">
    <mergeCell ref="A18:D18"/>
    <mergeCell ref="T8:T9"/>
    <mergeCell ref="U8:U9"/>
    <mergeCell ref="V8:V9"/>
    <mergeCell ref="G1:R2"/>
    <mergeCell ref="O4:P4"/>
    <mergeCell ref="O5:P5"/>
    <mergeCell ref="I3:M3"/>
    <mergeCell ref="P8:R8"/>
    <mergeCell ref="H8:J8"/>
    <mergeCell ref="K8:M8"/>
    <mergeCell ref="H4:M4"/>
    <mergeCell ref="H5:M5"/>
    <mergeCell ref="G3:H3"/>
    <mergeCell ref="O8:O9"/>
  </mergeCells>
  <phoneticPr fontId="0" type="noConversion"/>
  <printOptions horizontalCentered="1" gridLinesSet="0"/>
  <pageMargins left="0.19685039370078741" right="0.15748031496062992" top="0.31496062992125984" bottom="0.74803149606299213" header="0.19685039370078741" footer="0.15748031496062992"/>
  <pageSetup scale="91" orientation="portrait" r:id="rId1"/>
  <headerFooter alignWithMargins="0">
    <oddFooter>&amp;L&amp;7&amp;A(&amp;[&amp;&amp;[File])&amp;R&amp;7Page &amp;P of &amp;N</oddFooter>
  </headerFooter>
  <rowBreaks count="1" manualBreakCount="1">
    <brk id="44" min="5" max="1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K48"/>
  <sheetViews>
    <sheetView workbookViewId="0">
      <selection activeCell="B23" sqref="B23:K23"/>
    </sheetView>
  </sheetViews>
  <sheetFormatPr defaultRowHeight="15" x14ac:dyDescent="0.25"/>
  <cols>
    <col min="1" max="1" width="3" style="82" customWidth="1"/>
    <col min="2" max="10" width="9.140625" style="82"/>
    <col min="11" max="11" width="11.7109375" style="82" customWidth="1"/>
    <col min="12" max="16384" width="9.140625" style="82"/>
  </cols>
  <sheetData>
    <row r="1" spans="2:11" ht="24.75" customHeight="1" x14ac:dyDescent="0.25">
      <c r="B1" s="450" t="s">
        <v>287</v>
      </c>
      <c r="C1" s="451"/>
      <c r="D1" s="451"/>
      <c r="E1" s="451"/>
      <c r="F1" s="451"/>
      <c r="G1" s="451"/>
      <c r="H1" s="451"/>
      <c r="I1" s="451"/>
      <c r="J1" s="451"/>
      <c r="K1" s="452"/>
    </row>
    <row r="2" spans="2:11" ht="15" customHeight="1" x14ac:dyDescent="0.25">
      <c r="B2" s="453"/>
      <c r="C2" s="453"/>
      <c r="D2" s="453"/>
      <c r="E2" s="453"/>
      <c r="F2" s="453"/>
      <c r="G2" s="453"/>
      <c r="H2" s="453"/>
      <c r="I2" s="453"/>
      <c r="J2" s="453"/>
      <c r="K2" s="453"/>
    </row>
    <row r="3" spans="2:11" s="84" customFormat="1" ht="15" customHeight="1" x14ac:dyDescent="0.25">
      <c r="B3" s="449" t="s">
        <v>106</v>
      </c>
      <c r="C3" s="449"/>
      <c r="D3" s="449"/>
      <c r="E3" s="449"/>
      <c r="F3" s="449"/>
      <c r="G3" s="449"/>
      <c r="H3" s="449"/>
      <c r="I3" s="449"/>
      <c r="J3" s="449"/>
      <c r="K3" s="449"/>
    </row>
    <row r="4" spans="2:11" s="84" customFormat="1" ht="15" customHeight="1" x14ac:dyDescent="0.25">
      <c r="B4" s="449" t="s">
        <v>107</v>
      </c>
      <c r="C4" s="449"/>
      <c r="D4" s="449"/>
      <c r="E4" s="449"/>
      <c r="F4" s="449"/>
      <c r="G4" s="449"/>
      <c r="H4" s="449"/>
      <c r="I4" s="449"/>
      <c r="J4" s="449"/>
      <c r="K4" s="449"/>
    </row>
    <row r="5" spans="2:11" s="84" customFormat="1" ht="15" customHeight="1" x14ac:dyDescent="0.25">
      <c r="B5" s="449" t="s">
        <v>108</v>
      </c>
      <c r="C5" s="449"/>
      <c r="D5" s="449"/>
      <c r="E5" s="449"/>
      <c r="F5" s="449"/>
      <c r="G5" s="449"/>
      <c r="H5" s="449"/>
      <c r="I5" s="449"/>
      <c r="J5" s="449"/>
      <c r="K5" s="449"/>
    </row>
    <row r="6" spans="2:11" ht="15" customHeight="1" x14ac:dyDescent="0.25">
      <c r="B6" s="449" t="s">
        <v>109</v>
      </c>
      <c r="C6" s="449"/>
      <c r="D6" s="449"/>
      <c r="E6" s="449"/>
      <c r="F6" s="449"/>
      <c r="G6" s="449"/>
      <c r="H6" s="449"/>
      <c r="I6" s="449"/>
      <c r="J6" s="449"/>
      <c r="K6" s="449"/>
    </row>
    <row r="7" spans="2:11" ht="15" customHeight="1" x14ac:dyDescent="0.25">
      <c r="B7" s="449" t="s">
        <v>110</v>
      </c>
      <c r="C7" s="449"/>
      <c r="D7" s="449"/>
      <c r="E7" s="449"/>
      <c r="F7" s="449"/>
      <c r="G7" s="449"/>
      <c r="H7" s="449"/>
      <c r="I7" s="449"/>
      <c r="J7" s="449"/>
      <c r="K7" s="449"/>
    </row>
    <row r="8" spans="2:11" ht="15" customHeight="1" x14ac:dyDescent="0.25">
      <c r="B8" s="449"/>
      <c r="C8" s="449"/>
      <c r="D8" s="449"/>
      <c r="E8" s="449"/>
      <c r="F8" s="449"/>
      <c r="G8" s="449"/>
      <c r="H8" s="449"/>
      <c r="I8" s="449"/>
      <c r="J8" s="449"/>
      <c r="K8" s="449"/>
    </row>
    <row r="9" spans="2:11" ht="15" customHeight="1" x14ac:dyDescent="0.25">
      <c r="B9" s="449" t="s">
        <v>111</v>
      </c>
      <c r="C9" s="449"/>
      <c r="D9" s="449"/>
      <c r="E9" s="449"/>
      <c r="F9" s="449"/>
      <c r="G9" s="449"/>
      <c r="H9" s="449"/>
      <c r="I9" s="449"/>
      <c r="J9" s="449"/>
      <c r="K9" s="449"/>
    </row>
    <row r="10" spans="2:11" ht="15" customHeight="1" x14ac:dyDescent="0.25">
      <c r="B10" s="449" t="s">
        <v>112</v>
      </c>
      <c r="C10" s="449"/>
      <c r="D10" s="449"/>
      <c r="E10" s="449"/>
      <c r="F10" s="449"/>
      <c r="G10" s="449"/>
      <c r="H10" s="449"/>
      <c r="I10" s="449"/>
      <c r="J10" s="449"/>
      <c r="K10" s="449"/>
    </row>
    <row r="11" spans="2:11" ht="15" customHeight="1" x14ac:dyDescent="0.25">
      <c r="B11" s="449" t="s">
        <v>113</v>
      </c>
      <c r="C11" s="449"/>
      <c r="D11" s="449"/>
      <c r="E11" s="449"/>
      <c r="F11" s="449"/>
      <c r="G11" s="449"/>
      <c r="H11" s="449"/>
      <c r="I11" s="449"/>
      <c r="J11" s="449"/>
      <c r="K11" s="449"/>
    </row>
    <row r="12" spans="2:11" ht="15" customHeight="1" x14ac:dyDescent="0.25">
      <c r="B12" s="449" t="s">
        <v>114</v>
      </c>
      <c r="C12" s="449"/>
      <c r="D12" s="449"/>
      <c r="E12" s="449"/>
      <c r="F12" s="449"/>
      <c r="G12" s="449"/>
      <c r="H12" s="449"/>
      <c r="I12" s="449"/>
      <c r="J12" s="449"/>
      <c r="K12" s="449"/>
    </row>
    <row r="13" spans="2:11" ht="15" customHeight="1" x14ac:dyDescent="0.25">
      <c r="B13" s="449" t="s">
        <v>115</v>
      </c>
      <c r="C13" s="449"/>
      <c r="D13" s="449"/>
      <c r="E13" s="449"/>
      <c r="F13" s="449"/>
      <c r="G13" s="449"/>
      <c r="H13" s="449"/>
      <c r="I13" s="449"/>
      <c r="J13" s="449"/>
      <c r="K13" s="449"/>
    </row>
    <row r="14" spans="2:11" ht="15" customHeight="1" x14ac:dyDescent="0.25">
      <c r="B14" s="449" t="s">
        <v>116</v>
      </c>
      <c r="C14" s="449"/>
      <c r="D14" s="449"/>
      <c r="E14" s="449"/>
      <c r="F14" s="449"/>
      <c r="G14" s="449"/>
      <c r="H14" s="449"/>
      <c r="I14" s="449"/>
      <c r="J14" s="449"/>
      <c r="K14" s="449"/>
    </row>
    <row r="15" spans="2:11" ht="15" customHeight="1" x14ac:dyDescent="0.25">
      <c r="B15" s="449" t="s">
        <v>117</v>
      </c>
      <c r="C15" s="449"/>
      <c r="D15" s="449"/>
      <c r="E15" s="449"/>
      <c r="F15" s="449"/>
      <c r="G15" s="449"/>
      <c r="H15" s="449"/>
      <c r="I15" s="449"/>
      <c r="J15" s="449"/>
      <c r="K15" s="449"/>
    </row>
    <row r="16" spans="2:11" ht="15" customHeight="1" x14ac:dyDescent="0.25">
      <c r="B16" s="449" t="s">
        <v>118</v>
      </c>
      <c r="C16" s="449"/>
      <c r="D16" s="449"/>
      <c r="E16" s="449"/>
      <c r="F16" s="449"/>
      <c r="G16" s="449"/>
      <c r="H16" s="449"/>
      <c r="I16" s="449"/>
      <c r="J16" s="449"/>
      <c r="K16" s="449"/>
    </row>
    <row r="17" spans="2:11" ht="15" customHeight="1" x14ac:dyDescent="0.25">
      <c r="B17" s="449" t="s">
        <v>119</v>
      </c>
      <c r="C17" s="449"/>
      <c r="D17" s="449"/>
      <c r="E17" s="449"/>
      <c r="F17" s="449"/>
      <c r="G17" s="449"/>
      <c r="H17" s="449"/>
      <c r="I17" s="449"/>
      <c r="J17" s="449"/>
      <c r="K17" s="449"/>
    </row>
    <row r="18" spans="2:11" ht="15" customHeight="1" x14ac:dyDescent="0.25">
      <c r="B18" s="449" t="s">
        <v>120</v>
      </c>
      <c r="C18" s="449"/>
      <c r="D18" s="449"/>
      <c r="E18" s="449"/>
      <c r="F18" s="449"/>
      <c r="G18" s="449"/>
      <c r="H18" s="449"/>
      <c r="I18" s="449"/>
      <c r="J18" s="449"/>
      <c r="K18" s="449"/>
    </row>
    <row r="19" spans="2:11" ht="15" customHeight="1" x14ac:dyDescent="0.25">
      <c r="B19" s="449" t="s">
        <v>121</v>
      </c>
      <c r="C19" s="449"/>
      <c r="D19" s="449"/>
      <c r="E19" s="449"/>
      <c r="F19" s="449"/>
      <c r="G19" s="449"/>
      <c r="H19" s="449"/>
      <c r="I19" s="449"/>
      <c r="J19" s="449"/>
      <c r="K19" s="449"/>
    </row>
    <row r="20" spans="2:11" ht="39" customHeight="1" x14ac:dyDescent="0.25">
      <c r="B20" s="449" t="s">
        <v>122</v>
      </c>
      <c r="C20" s="449"/>
      <c r="D20" s="449"/>
      <c r="E20" s="449"/>
      <c r="F20" s="449"/>
      <c r="G20" s="449"/>
      <c r="H20" s="449"/>
      <c r="I20" s="449"/>
      <c r="J20" s="449"/>
      <c r="K20" s="449"/>
    </row>
    <row r="21" spans="2:11" ht="15" customHeight="1" x14ac:dyDescent="0.25">
      <c r="B21" s="449" t="s">
        <v>123</v>
      </c>
      <c r="C21" s="449"/>
      <c r="D21" s="449"/>
      <c r="E21" s="449"/>
      <c r="F21" s="449"/>
      <c r="G21" s="449"/>
      <c r="H21" s="449"/>
      <c r="I21" s="449"/>
      <c r="J21" s="449"/>
      <c r="K21" s="449"/>
    </row>
    <row r="22" spans="2:11" ht="15" customHeight="1" x14ac:dyDescent="0.25">
      <c r="B22" s="449" t="s">
        <v>124</v>
      </c>
      <c r="C22" s="449"/>
      <c r="D22" s="449"/>
      <c r="E22" s="449"/>
      <c r="F22" s="449"/>
      <c r="G22" s="449"/>
      <c r="H22" s="449"/>
      <c r="I22" s="449"/>
      <c r="J22" s="449"/>
      <c r="K22" s="449"/>
    </row>
    <row r="23" spans="2:11" ht="15" customHeight="1" x14ac:dyDescent="0.25">
      <c r="B23" s="449" t="s">
        <v>125</v>
      </c>
      <c r="C23" s="449"/>
      <c r="D23" s="449"/>
      <c r="E23" s="449"/>
      <c r="F23" s="449"/>
      <c r="G23" s="449"/>
      <c r="H23" s="449"/>
      <c r="I23" s="449"/>
      <c r="J23" s="449"/>
      <c r="K23" s="449"/>
    </row>
    <row r="24" spans="2:11" ht="15" customHeight="1" x14ac:dyDescent="0.25">
      <c r="B24" s="449" t="s">
        <v>126</v>
      </c>
      <c r="C24" s="449"/>
      <c r="D24" s="449"/>
      <c r="E24" s="449"/>
      <c r="F24" s="449"/>
      <c r="G24" s="449"/>
      <c r="H24" s="449"/>
      <c r="I24" s="449"/>
      <c r="J24" s="449"/>
      <c r="K24" s="449"/>
    </row>
    <row r="25" spans="2:11" ht="15" customHeight="1" x14ac:dyDescent="0.25">
      <c r="B25" s="449" t="s">
        <v>127</v>
      </c>
      <c r="C25" s="449"/>
      <c r="D25" s="449"/>
      <c r="E25" s="449"/>
      <c r="F25" s="449"/>
      <c r="G25" s="449"/>
      <c r="H25" s="449"/>
      <c r="I25" s="449"/>
      <c r="J25" s="449"/>
      <c r="K25" s="449"/>
    </row>
    <row r="26" spans="2:11" ht="15" customHeight="1" x14ac:dyDescent="0.25">
      <c r="B26" s="449" t="s">
        <v>128</v>
      </c>
      <c r="C26" s="449"/>
      <c r="D26" s="449"/>
      <c r="E26" s="449"/>
      <c r="F26" s="449"/>
      <c r="G26" s="449"/>
      <c r="H26" s="449"/>
      <c r="I26" s="449"/>
      <c r="J26" s="449"/>
      <c r="K26" s="449"/>
    </row>
    <row r="27" spans="2:11" ht="15" customHeight="1" x14ac:dyDescent="0.25">
      <c r="B27" s="449" t="s">
        <v>129</v>
      </c>
      <c r="C27" s="449"/>
      <c r="D27" s="449"/>
      <c r="E27" s="449"/>
      <c r="F27" s="449"/>
      <c r="G27" s="449"/>
      <c r="H27" s="449"/>
      <c r="I27" s="449"/>
      <c r="J27" s="449"/>
      <c r="K27" s="449"/>
    </row>
    <row r="28" spans="2:11" ht="15" customHeight="1" x14ac:dyDescent="0.25">
      <c r="B28" s="449" t="s">
        <v>130</v>
      </c>
      <c r="C28" s="449"/>
      <c r="D28" s="449"/>
      <c r="E28" s="449"/>
      <c r="F28" s="449"/>
      <c r="G28" s="449"/>
      <c r="H28" s="449"/>
      <c r="I28" s="449"/>
      <c r="J28" s="449"/>
      <c r="K28" s="449"/>
    </row>
    <row r="29" spans="2:11" ht="15" customHeight="1" x14ac:dyDescent="0.25">
      <c r="B29" s="449" t="s">
        <v>131</v>
      </c>
      <c r="C29" s="449"/>
      <c r="D29" s="449"/>
      <c r="E29" s="449"/>
      <c r="F29" s="449"/>
      <c r="G29" s="449"/>
      <c r="H29" s="449"/>
      <c r="I29" s="449"/>
      <c r="J29" s="449"/>
      <c r="K29" s="449"/>
    </row>
    <row r="30" spans="2:11" ht="15" customHeight="1" x14ac:dyDescent="0.25">
      <c r="B30" s="449" t="s">
        <v>132</v>
      </c>
      <c r="C30" s="449"/>
      <c r="D30" s="449"/>
      <c r="E30" s="449"/>
      <c r="F30" s="449"/>
      <c r="G30" s="449"/>
      <c r="H30" s="449"/>
      <c r="I30" s="449"/>
      <c r="J30" s="449"/>
      <c r="K30" s="449"/>
    </row>
    <row r="31" spans="2:11" ht="15" customHeight="1" x14ac:dyDescent="0.25">
      <c r="B31" s="449" t="s">
        <v>133</v>
      </c>
      <c r="C31" s="449"/>
      <c r="D31" s="449"/>
      <c r="E31" s="449"/>
      <c r="F31" s="449"/>
      <c r="G31" s="449"/>
      <c r="H31" s="449"/>
      <c r="I31" s="449"/>
      <c r="J31" s="449"/>
      <c r="K31" s="449"/>
    </row>
    <row r="32" spans="2:11" ht="35.25" customHeight="1" x14ac:dyDescent="0.25">
      <c r="B32" s="449" t="s">
        <v>134</v>
      </c>
      <c r="C32" s="449"/>
      <c r="D32" s="449"/>
      <c r="E32" s="449"/>
      <c r="F32" s="449"/>
      <c r="G32" s="449"/>
      <c r="H32" s="449"/>
      <c r="I32" s="449"/>
      <c r="J32" s="449"/>
      <c r="K32" s="449"/>
    </row>
    <row r="33" spans="2:11" ht="15" customHeight="1" x14ac:dyDescent="0.25">
      <c r="B33" s="449"/>
      <c r="C33" s="449"/>
      <c r="D33" s="449"/>
      <c r="E33" s="449"/>
      <c r="F33" s="449"/>
      <c r="G33" s="449"/>
      <c r="H33" s="449"/>
      <c r="I33" s="449"/>
      <c r="J33" s="449"/>
      <c r="K33" s="449"/>
    </row>
    <row r="34" spans="2:11" ht="15" customHeight="1" x14ac:dyDescent="0.25">
      <c r="B34" s="455" t="s">
        <v>135</v>
      </c>
      <c r="C34" s="455"/>
      <c r="D34" s="455"/>
      <c r="E34" s="455"/>
      <c r="F34" s="455"/>
      <c r="G34" s="455"/>
      <c r="H34" s="455"/>
      <c r="I34" s="455"/>
      <c r="J34" s="455"/>
      <c r="K34" s="455"/>
    </row>
    <row r="35" spans="2:11" ht="15" customHeight="1" x14ac:dyDescent="0.25">
      <c r="B35" s="449"/>
      <c r="C35" s="449"/>
      <c r="D35" s="449"/>
      <c r="E35" s="449"/>
      <c r="F35" s="449"/>
      <c r="G35" s="449"/>
      <c r="H35" s="449"/>
      <c r="I35" s="449"/>
      <c r="J35" s="449"/>
      <c r="K35" s="449"/>
    </row>
    <row r="36" spans="2:11" ht="15" customHeight="1" x14ac:dyDescent="0.25">
      <c r="B36" s="449" t="s">
        <v>136</v>
      </c>
      <c r="C36" s="449"/>
      <c r="D36" s="449"/>
      <c r="E36" s="449"/>
      <c r="F36" s="449"/>
      <c r="G36" s="449"/>
      <c r="H36" s="449"/>
      <c r="I36" s="449"/>
      <c r="J36" s="449"/>
      <c r="K36" s="449"/>
    </row>
    <row r="37" spans="2:11" ht="15" customHeight="1" x14ac:dyDescent="0.25">
      <c r="B37" s="449" t="s">
        <v>268</v>
      </c>
      <c r="C37" s="449"/>
      <c r="D37" s="449"/>
      <c r="E37" s="449"/>
      <c r="F37" s="449"/>
      <c r="G37" s="449"/>
      <c r="H37" s="449"/>
      <c r="I37" s="449"/>
      <c r="J37" s="449"/>
      <c r="K37" s="449"/>
    </row>
    <row r="38" spans="2:11" ht="15" customHeight="1" x14ac:dyDescent="0.25">
      <c r="B38" s="449" t="s">
        <v>137</v>
      </c>
      <c r="C38" s="449"/>
      <c r="D38" s="449"/>
      <c r="E38" s="449"/>
      <c r="F38" s="449"/>
      <c r="G38" s="449"/>
      <c r="H38" s="449"/>
      <c r="I38" s="449"/>
      <c r="J38" s="449"/>
      <c r="K38" s="449"/>
    </row>
    <row r="39" spans="2:11" ht="15" customHeight="1" x14ac:dyDescent="0.25">
      <c r="B39" s="449"/>
      <c r="C39" s="449"/>
      <c r="D39" s="449"/>
      <c r="E39" s="449"/>
      <c r="F39" s="449"/>
      <c r="G39" s="449"/>
      <c r="H39" s="449"/>
      <c r="I39" s="449"/>
      <c r="J39" s="449"/>
      <c r="K39" s="449"/>
    </row>
    <row r="40" spans="2:11" ht="15" customHeight="1" x14ac:dyDescent="0.25">
      <c r="B40" s="455" t="s">
        <v>269</v>
      </c>
      <c r="C40" s="455"/>
      <c r="D40" s="455"/>
      <c r="E40" s="455"/>
      <c r="F40" s="455"/>
      <c r="G40" s="455"/>
      <c r="H40" s="455"/>
      <c r="I40" s="455"/>
      <c r="J40" s="455"/>
      <c r="K40" s="455"/>
    </row>
    <row r="41" spans="2:11" ht="15" customHeight="1" x14ac:dyDescent="0.25">
      <c r="B41" s="449"/>
      <c r="C41" s="449"/>
      <c r="D41" s="449"/>
      <c r="E41" s="449"/>
      <c r="F41" s="449"/>
      <c r="G41" s="449"/>
      <c r="H41" s="449"/>
      <c r="I41" s="449"/>
      <c r="J41" s="449"/>
      <c r="K41" s="449"/>
    </row>
    <row r="42" spans="2:11" ht="15" customHeight="1" x14ac:dyDescent="0.25">
      <c r="B42" s="449" t="s">
        <v>270</v>
      </c>
      <c r="C42" s="449"/>
      <c r="D42" s="449"/>
      <c r="E42" s="449"/>
      <c r="F42" s="449"/>
      <c r="G42" s="449"/>
      <c r="H42" s="449"/>
      <c r="I42" s="449"/>
      <c r="J42" s="449"/>
      <c r="K42" s="449"/>
    </row>
    <row r="43" spans="2:11" ht="15" customHeight="1" x14ac:dyDescent="0.25">
      <c r="B43" s="449"/>
      <c r="C43" s="449"/>
      <c r="D43" s="449"/>
      <c r="E43" s="449"/>
      <c r="F43" s="449"/>
      <c r="G43" s="449"/>
      <c r="H43" s="449"/>
      <c r="I43" s="449"/>
      <c r="J43" s="449"/>
      <c r="K43" s="449"/>
    </row>
    <row r="44" spans="2:11" ht="15" customHeight="1" x14ac:dyDescent="0.25">
      <c r="B44" s="449"/>
      <c r="C44" s="449"/>
      <c r="D44" s="449"/>
      <c r="E44" s="449"/>
      <c r="F44" s="449"/>
      <c r="G44" s="449"/>
      <c r="H44" s="449"/>
      <c r="I44" s="449"/>
      <c r="J44" s="449"/>
      <c r="K44" s="449"/>
    </row>
    <row r="45" spans="2:11" ht="57.75" customHeight="1" x14ac:dyDescent="0.25">
      <c r="B45" s="449"/>
      <c r="C45" s="449"/>
      <c r="D45" s="449"/>
      <c r="E45" s="449"/>
      <c r="F45" s="449"/>
      <c r="G45" s="449"/>
      <c r="H45" s="449"/>
      <c r="I45" s="449"/>
      <c r="J45" s="449"/>
      <c r="K45" s="449"/>
    </row>
    <row r="46" spans="2:11" ht="15" customHeight="1" x14ac:dyDescent="0.25">
      <c r="B46" s="85"/>
      <c r="C46" s="85"/>
      <c r="D46" s="85"/>
      <c r="E46" s="85"/>
      <c r="F46" s="85"/>
      <c r="G46" s="85"/>
      <c r="H46" s="85"/>
      <c r="I46" s="85"/>
      <c r="J46" s="85"/>
      <c r="K46" s="85"/>
    </row>
    <row r="47" spans="2:11" ht="15" customHeight="1" x14ac:dyDescent="0.25"/>
    <row r="48" spans="2:11" ht="15" customHeight="1" x14ac:dyDescent="0.25"/>
  </sheetData>
  <mergeCells count="42">
    <mergeCell ref="B42:K45"/>
    <mergeCell ref="B31:K31"/>
    <mergeCell ref="B32:K32"/>
    <mergeCell ref="B33:K33"/>
    <mergeCell ref="B34:K34"/>
    <mergeCell ref="B35:K35"/>
    <mergeCell ref="B36:K36"/>
    <mergeCell ref="B37:K37"/>
    <mergeCell ref="B38:K38"/>
    <mergeCell ref="B39:K39"/>
    <mergeCell ref="B40:K40"/>
    <mergeCell ref="B41:K41"/>
    <mergeCell ref="B30:K30"/>
    <mergeCell ref="B19:K19"/>
    <mergeCell ref="B20:K20"/>
    <mergeCell ref="B21:K21"/>
    <mergeCell ref="B22:K22"/>
    <mergeCell ref="B23:K23"/>
    <mergeCell ref="B24:K24"/>
    <mergeCell ref="B25:K25"/>
    <mergeCell ref="B26:K26"/>
    <mergeCell ref="B27:K27"/>
    <mergeCell ref="B28:K28"/>
    <mergeCell ref="B29:K29"/>
    <mergeCell ref="B18:K18"/>
    <mergeCell ref="B7:K7"/>
    <mergeCell ref="B8:K8"/>
    <mergeCell ref="B9:K9"/>
    <mergeCell ref="B10:K10"/>
    <mergeCell ref="B11:K11"/>
    <mergeCell ref="B12:K12"/>
    <mergeCell ref="B13:K13"/>
    <mergeCell ref="B14:K14"/>
    <mergeCell ref="B15:K15"/>
    <mergeCell ref="B16:K16"/>
    <mergeCell ref="B17:K17"/>
    <mergeCell ref="B6:K6"/>
    <mergeCell ref="B1:K1"/>
    <mergeCell ref="B2:K2"/>
    <mergeCell ref="B3:K3"/>
    <mergeCell ref="B4:K4"/>
    <mergeCell ref="B5:K5"/>
  </mergeCells>
  <pageMargins left="0.23622047244094491" right="0.23622047244094491"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K45"/>
  <sheetViews>
    <sheetView workbookViewId="0">
      <selection activeCell="B17" sqref="B17:F17"/>
    </sheetView>
  </sheetViews>
  <sheetFormatPr defaultRowHeight="15" x14ac:dyDescent="0.25"/>
  <cols>
    <col min="1" max="1" width="3" style="82" customWidth="1"/>
    <col min="2" max="4" width="9.140625" style="82"/>
    <col min="5" max="5" width="11.85546875" style="82" customWidth="1"/>
    <col min="6" max="6" width="6.5703125" style="82" customWidth="1"/>
    <col min="7" max="7" width="16.5703125" style="82" customWidth="1"/>
    <col min="8" max="11" width="8" style="82" customWidth="1"/>
    <col min="12" max="16384" width="9.140625" style="82"/>
  </cols>
  <sheetData>
    <row r="1" spans="2:11" ht="24.75" customHeight="1" x14ac:dyDescent="0.25">
      <c r="B1" s="450" t="s">
        <v>288</v>
      </c>
      <c r="C1" s="451"/>
      <c r="D1" s="451"/>
      <c r="E1" s="451"/>
      <c r="F1" s="451"/>
      <c r="G1" s="451"/>
      <c r="H1" s="451"/>
      <c r="I1" s="451"/>
      <c r="J1" s="451"/>
      <c r="K1" s="452"/>
    </row>
    <row r="2" spans="2:11" ht="15" customHeight="1" x14ac:dyDescent="0.25">
      <c r="B2" s="453"/>
      <c r="C2" s="453"/>
      <c r="D2" s="453"/>
      <c r="E2" s="453"/>
      <c r="F2" s="453"/>
      <c r="G2" s="453"/>
      <c r="H2" s="453"/>
      <c r="I2" s="453"/>
      <c r="J2" s="453"/>
      <c r="K2" s="453"/>
    </row>
    <row r="3" spans="2:11" s="84" customFormat="1" ht="15" customHeight="1" x14ac:dyDescent="0.25">
      <c r="B3" s="456" t="s">
        <v>160</v>
      </c>
      <c r="C3" s="456"/>
      <c r="D3" s="456"/>
      <c r="E3" s="456"/>
      <c r="F3" s="456"/>
      <c r="G3" s="456"/>
      <c r="H3" s="456"/>
      <c r="I3" s="456"/>
      <c r="J3" s="456"/>
      <c r="K3" s="456"/>
    </row>
    <row r="4" spans="2:11" s="84" customFormat="1" ht="15" customHeight="1" x14ac:dyDescent="0.25">
      <c r="B4" s="457" t="s">
        <v>334</v>
      </c>
      <c r="C4" s="457"/>
      <c r="D4" s="457"/>
      <c r="E4" s="457"/>
      <c r="F4" s="457"/>
      <c r="G4" s="457"/>
      <c r="H4" s="457"/>
      <c r="I4" s="457"/>
      <c r="J4" s="457"/>
      <c r="K4" s="457"/>
    </row>
    <row r="5" spans="2:11" s="84" customFormat="1" ht="21.75" customHeight="1" x14ac:dyDescent="0.25">
      <c r="B5" s="458"/>
      <c r="C5" s="458"/>
      <c r="D5" s="458"/>
      <c r="E5" s="458"/>
      <c r="F5" s="458"/>
      <c r="G5" s="458"/>
      <c r="H5" s="458"/>
      <c r="I5" s="458"/>
      <c r="J5" s="458"/>
      <c r="K5" s="458"/>
    </row>
    <row r="6" spans="2:11" ht="21.75" customHeight="1" x14ac:dyDescent="0.25">
      <c r="B6" s="459" t="s">
        <v>161</v>
      </c>
      <c r="C6" s="459"/>
      <c r="D6" s="459"/>
      <c r="E6" s="459"/>
      <c r="F6" s="459"/>
      <c r="G6" s="86" t="s">
        <v>162</v>
      </c>
      <c r="H6" s="459" t="s">
        <v>163</v>
      </c>
      <c r="I6" s="459"/>
      <c r="J6" s="459" t="s">
        <v>164</v>
      </c>
      <c r="K6" s="459"/>
    </row>
    <row r="7" spans="2:11" ht="24" customHeight="1" x14ac:dyDescent="0.25">
      <c r="B7" s="460" t="s">
        <v>165</v>
      </c>
      <c r="C7" s="460"/>
      <c r="D7" s="460"/>
      <c r="E7" s="460"/>
      <c r="F7" s="460"/>
      <c r="G7" s="87" t="s">
        <v>166</v>
      </c>
      <c r="H7" s="461" t="s">
        <v>166</v>
      </c>
      <c r="I7" s="462"/>
      <c r="J7" s="461" t="s">
        <v>166</v>
      </c>
      <c r="K7" s="462"/>
    </row>
    <row r="8" spans="2:11" ht="24" customHeight="1" x14ac:dyDescent="0.25">
      <c r="B8" s="460" t="s">
        <v>167</v>
      </c>
      <c r="C8" s="460"/>
      <c r="D8" s="460"/>
      <c r="E8" s="460"/>
      <c r="F8" s="460"/>
      <c r="G8" s="87" t="s">
        <v>166</v>
      </c>
      <c r="H8" s="461" t="s">
        <v>166</v>
      </c>
      <c r="I8" s="462"/>
      <c r="J8" s="461" t="s">
        <v>166</v>
      </c>
      <c r="K8" s="462"/>
    </row>
    <row r="9" spans="2:11" ht="24" customHeight="1" x14ac:dyDescent="0.25">
      <c r="B9" s="460" t="s">
        <v>168</v>
      </c>
      <c r="C9" s="460"/>
      <c r="D9" s="460"/>
      <c r="E9" s="460"/>
      <c r="F9" s="460"/>
      <c r="G9" s="87" t="s">
        <v>166</v>
      </c>
      <c r="H9" s="461" t="s">
        <v>166</v>
      </c>
      <c r="I9" s="462"/>
      <c r="J9" s="461" t="s">
        <v>166</v>
      </c>
      <c r="K9" s="462"/>
    </row>
    <row r="10" spans="2:11" ht="24" customHeight="1" x14ac:dyDescent="0.25">
      <c r="B10" s="460" t="s">
        <v>169</v>
      </c>
      <c r="C10" s="460"/>
      <c r="D10" s="460"/>
      <c r="E10" s="460"/>
      <c r="F10" s="460"/>
      <c r="G10" s="87" t="s">
        <v>166</v>
      </c>
      <c r="H10" s="461" t="s">
        <v>166</v>
      </c>
      <c r="I10" s="462"/>
      <c r="J10" s="461" t="s">
        <v>166</v>
      </c>
      <c r="K10" s="462"/>
    </row>
    <row r="11" spans="2:11" ht="26.25" customHeight="1" x14ac:dyDescent="0.25">
      <c r="B11" s="460" t="s">
        <v>170</v>
      </c>
      <c r="C11" s="460"/>
      <c r="D11" s="460"/>
      <c r="E11" s="460"/>
      <c r="F11" s="460"/>
      <c r="G11" s="87" t="s">
        <v>166</v>
      </c>
      <c r="H11" s="461" t="s">
        <v>166</v>
      </c>
      <c r="I11" s="462"/>
      <c r="J11" s="461" t="s">
        <v>166</v>
      </c>
      <c r="K11" s="462"/>
    </row>
    <row r="12" spans="2:11" ht="25.5" customHeight="1" x14ac:dyDescent="0.25">
      <c r="B12" s="460" t="s">
        <v>171</v>
      </c>
      <c r="C12" s="460"/>
      <c r="D12" s="460"/>
      <c r="E12" s="460"/>
      <c r="F12" s="460"/>
      <c r="G12" s="87" t="s">
        <v>166</v>
      </c>
      <c r="H12" s="461" t="s">
        <v>166</v>
      </c>
      <c r="I12" s="462"/>
      <c r="J12" s="461" t="s">
        <v>166</v>
      </c>
      <c r="K12" s="462"/>
    </row>
    <row r="13" spans="2:11" ht="24" customHeight="1" x14ac:dyDescent="0.25">
      <c r="B13" s="460" t="s">
        <v>335</v>
      </c>
      <c r="C13" s="460"/>
      <c r="D13" s="460"/>
      <c r="E13" s="460"/>
      <c r="F13" s="460"/>
      <c r="G13" s="87" t="s">
        <v>166</v>
      </c>
      <c r="H13" s="461" t="s">
        <v>166</v>
      </c>
      <c r="I13" s="462"/>
      <c r="J13" s="461" t="s">
        <v>166</v>
      </c>
      <c r="K13" s="462"/>
    </row>
    <row r="14" spans="2:11" ht="24" customHeight="1" x14ac:dyDescent="0.25">
      <c r="B14" s="460" t="s">
        <v>172</v>
      </c>
      <c r="C14" s="460"/>
      <c r="D14" s="460"/>
      <c r="E14" s="460"/>
      <c r="F14" s="460"/>
      <c r="G14" s="87" t="s">
        <v>166</v>
      </c>
      <c r="H14" s="461" t="s">
        <v>166</v>
      </c>
      <c r="I14" s="462"/>
      <c r="J14" s="461" t="s">
        <v>166</v>
      </c>
      <c r="K14" s="462"/>
    </row>
    <row r="15" spans="2:11" ht="24" customHeight="1" x14ac:dyDescent="0.25">
      <c r="B15" s="460" t="s">
        <v>173</v>
      </c>
      <c r="C15" s="460"/>
      <c r="D15" s="460"/>
      <c r="E15" s="460"/>
      <c r="F15" s="460"/>
      <c r="G15" s="87" t="s">
        <v>166</v>
      </c>
      <c r="H15" s="461" t="s">
        <v>166</v>
      </c>
      <c r="I15" s="462"/>
      <c r="J15" s="461" t="s">
        <v>166</v>
      </c>
      <c r="K15" s="462"/>
    </row>
    <row r="16" spans="2:11" ht="24" customHeight="1" x14ac:dyDescent="0.25">
      <c r="B16" s="460" t="s">
        <v>174</v>
      </c>
      <c r="C16" s="460"/>
      <c r="D16" s="460"/>
      <c r="E16" s="460"/>
      <c r="F16" s="460"/>
      <c r="G16" s="87" t="s">
        <v>166</v>
      </c>
      <c r="H16" s="461" t="s">
        <v>166</v>
      </c>
      <c r="I16" s="462"/>
      <c r="J16" s="461" t="s">
        <v>166</v>
      </c>
      <c r="K16" s="462"/>
    </row>
    <row r="17" spans="2:11" ht="24" customHeight="1" x14ac:dyDescent="0.25">
      <c r="B17" s="460" t="s">
        <v>175</v>
      </c>
      <c r="C17" s="460"/>
      <c r="D17" s="460"/>
      <c r="E17" s="460"/>
      <c r="F17" s="460"/>
      <c r="G17" s="87" t="s">
        <v>166</v>
      </c>
      <c r="H17" s="461" t="s">
        <v>166</v>
      </c>
      <c r="I17" s="462"/>
      <c r="J17" s="461" t="s">
        <v>166</v>
      </c>
      <c r="K17" s="462"/>
    </row>
    <row r="18" spans="2:11" ht="25.5" customHeight="1" x14ac:dyDescent="0.25">
      <c r="B18" s="460" t="s">
        <v>176</v>
      </c>
      <c r="C18" s="460"/>
      <c r="D18" s="460"/>
      <c r="E18" s="460"/>
      <c r="F18" s="460"/>
      <c r="G18" s="87" t="s">
        <v>166</v>
      </c>
      <c r="H18" s="461" t="s">
        <v>166</v>
      </c>
      <c r="I18" s="462"/>
      <c r="J18" s="461" t="s">
        <v>166</v>
      </c>
      <c r="K18" s="462"/>
    </row>
    <row r="19" spans="2:11" ht="24" customHeight="1" x14ac:dyDescent="0.25">
      <c r="B19" s="460" t="s">
        <v>177</v>
      </c>
      <c r="C19" s="460"/>
      <c r="D19" s="460"/>
      <c r="E19" s="460"/>
      <c r="F19" s="460"/>
      <c r="G19" s="87" t="s">
        <v>166</v>
      </c>
      <c r="H19" s="461" t="s">
        <v>166</v>
      </c>
      <c r="I19" s="462"/>
      <c r="J19" s="461" t="s">
        <v>166</v>
      </c>
      <c r="K19" s="462"/>
    </row>
    <row r="20" spans="2:11" ht="21.75" customHeight="1" x14ac:dyDescent="0.25">
      <c r="B20" s="88"/>
      <c r="C20" s="88"/>
      <c r="D20" s="88"/>
      <c r="E20" s="88"/>
      <c r="F20" s="88"/>
      <c r="G20" s="88"/>
      <c r="H20" s="88"/>
      <c r="I20" s="88"/>
      <c r="J20" s="88"/>
      <c r="K20" s="88"/>
    </row>
    <row r="21" spans="2:11" ht="21.75" customHeight="1" x14ac:dyDescent="0.25">
      <c r="B21" s="89"/>
      <c r="C21" s="89"/>
      <c r="D21" s="89"/>
      <c r="E21" s="90"/>
      <c r="F21" s="90"/>
      <c r="G21" s="90"/>
      <c r="H21" s="90"/>
      <c r="I21" s="90"/>
      <c r="J21" s="90"/>
      <c r="K21" s="90"/>
    </row>
    <row r="22" spans="2:11" ht="21.75" customHeight="1" x14ac:dyDescent="0.25">
      <c r="B22" s="89"/>
      <c r="C22" s="89"/>
      <c r="D22" s="89"/>
      <c r="E22" s="90"/>
      <c r="F22" s="90"/>
      <c r="G22" s="90"/>
      <c r="H22" s="90"/>
      <c r="I22" s="90"/>
      <c r="J22" s="90"/>
      <c r="K22" s="90"/>
    </row>
    <row r="23" spans="2:11" ht="15" customHeight="1" x14ac:dyDescent="0.25">
      <c r="B23" s="91"/>
      <c r="C23" s="91"/>
      <c r="D23" s="91"/>
      <c r="E23" s="91"/>
      <c r="F23" s="91"/>
      <c r="G23" s="91"/>
      <c r="H23" s="91"/>
      <c r="I23" s="91"/>
      <c r="J23" s="91"/>
      <c r="K23" s="91"/>
    </row>
    <row r="24" spans="2:11" ht="24" customHeight="1" x14ac:dyDescent="0.25">
      <c r="B24" s="92"/>
      <c r="C24" s="92"/>
      <c r="D24" s="92"/>
      <c r="E24" s="92"/>
      <c r="F24" s="91"/>
      <c r="G24" s="91"/>
      <c r="H24" s="91"/>
      <c r="I24" s="91"/>
      <c r="J24" s="91"/>
      <c r="K24" s="91"/>
    </row>
    <row r="25" spans="2:11" ht="24" customHeight="1" x14ac:dyDescent="0.25">
      <c r="B25" s="92"/>
      <c r="C25" s="92"/>
      <c r="D25" s="92"/>
      <c r="E25" s="92"/>
      <c r="F25" s="93"/>
      <c r="G25" s="93"/>
      <c r="H25" s="93"/>
      <c r="I25" s="93"/>
      <c r="J25" s="93"/>
      <c r="K25" s="93"/>
    </row>
    <row r="26" spans="2:11" ht="24" customHeight="1" x14ac:dyDescent="0.25">
      <c r="B26" s="92"/>
      <c r="C26" s="92"/>
      <c r="D26" s="92"/>
      <c r="E26" s="92"/>
      <c r="F26" s="91"/>
      <c r="G26" s="91"/>
      <c r="H26" s="91"/>
      <c r="I26" s="91"/>
      <c r="J26" s="91"/>
      <c r="K26" s="91"/>
    </row>
    <row r="27" spans="2:11" ht="24" customHeight="1" x14ac:dyDescent="0.25">
      <c r="B27" s="92"/>
      <c r="C27" s="92"/>
      <c r="D27" s="92"/>
      <c r="E27" s="92"/>
      <c r="F27" s="91"/>
      <c r="G27" s="91"/>
      <c r="H27" s="91"/>
      <c r="I27" s="91"/>
      <c r="J27" s="91"/>
      <c r="K27" s="91"/>
    </row>
    <row r="28" spans="2:11" ht="24" customHeight="1" x14ac:dyDescent="0.25">
      <c r="B28" s="92"/>
      <c r="C28" s="92"/>
      <c r="D28" s="92"/>
      <c r="E28" s="92"/>
      <c r="F28" s="91"/>
      <c r="G28" s="91"/>
      <c r="H28" s="91"/>
      <c r="I28" s="91"/>
      <c r="J28" s="91"/>
      <c r="K28" s="91"/>
    </row>
    <row r="29" spans="2:11" ht="24" customHeight="1" x14ac:dyDescent="0.25">
      <c r="B29" s="92"/>
      <c r="C29" s="92"/>
      <c r="D29" s="92"/>
      <c r="E29" s="92"/>
      <c r="F29" s="91"/>
      <c r="G29" s="91"/>
      <c r="H29" s="91"/>
      <c r="I29" s="91"/>
      <c r="J29" s="91"/>
      <c r="K29" s="91"/>
    </row>
    <row r="30" spans="2:11" ht="24" customHeight="1" x14ac:dyDescent="0.25">
      <c r="B30" s="92"/>
      <c r="C30" s="92"/>
      <c r="D30" s="92"/>
      <c r="E30" s="92"/>
      <c r="F30" s="91"/>
      <c r="G30" s="91"/>
      <c r="H30" s="91"/>
      <c r="I30" s="91"/>
      <c r="J30" s="91"/>
      <c r="K30" s="91"/>
    </row>
    <row r="31" spans="2:11" ht="24" customHeight="1" x14ac:dyDescent="0.25">
      <c r="B31" s="92"/>
      <c r="C31" s="92"/>
      <c r="D31" s="92"/>
      <c r="E31" s="92"/>
      <c r="F31" s="91"/>
      <c r="G31" s="91"/>
      <c r="H31" s="91"/>
      <c r="I31" s="91"/>
      <c r="J31" s="91"/>
      <c r="K31" s="91"/>
    </row>
    <row r="32" spans="2:11" ht="15" customHeight="1" x14ac:dyDescent="0.25">
      <c r="B32" s="91"/>
      <c r="C32" s="91"/>
      <c r="D32" s="91"/>
      <c r="E32" s="91"/>
      <c r="F32" s="91"/>
      <c r="G32" s="91"/>
      <c r="H32" s="91"/>
      <c r="I32" s="91"/>
      <c r="J32" s="91"/>
      <c r="K32" s="91"/>
    </row>
    <row r="33" spans="2:11" ht="15" customHeight="1" x14ac:dyDescent="0.25">
      <c r="B33" s="91"/>
      <c r="C33" s="91"/>
      <c r="D33" s="91"/>
      <c r="E33" s="91"/>
      <c r="F33" s="91"/>
      <c r="G33" s="91"/>
      <c r="H33" s="91"/>
      <c r="I33" s="91"/>
      <c r="J33" s="91"/>
      <c r="K33" s="91"/>
    </row>
    <row r="34" spans="2:11" ht="24" customHeight="1" x14ac:dyDescent="0.25">
      <c r="B34" s="92"/>
      <c r="C34" s="92"/>
      <c r="D34" s="92"/>
      <c r="E34" s="92"/>
      <c r="F34" s="92"/>
      <c r="G34" s="92"/>
      <c r="H34" s="92"/>
      <c r="I34" s="92"/>
      <c r="J34" s="92"/>
      <c r="K34" s="91"/>
    </row>
    <row r="35" spans="2:11" ht="24" customHeight="1" x14ac:dyDescent="0.25">
      <c r="B35" s="92"/>
      <c r="C35" s="92"/>
      <c r="D35" s="92"/>
      <c r="E35" s="92"/>
      <c r="F35" s="92"/>
      <c r="G35" s="92"/>
      <c r="H35" s="92"/>
      <c r="I35" s="92"/>
      <c r="J35" s="92"/>
      <c r="K35" s="91"/>
    </row>
    <row r="36" spans="2:11" ht="15" customHeight="1" x14ac:dyDescent="0.25">
      <c r="B36" s="94"/>
      <c r="C36" s="94"/>
      <c r="D36" s="94"/>
      <c r="E36" s="94"/>
      <c r="F36" s="94"/>
      <c r="G36" s="94"/>
      <c r="H36" s="94"/>
      <c r="I36" s="94"/>
      <c r="J36" s="94"/>
      <c r="K36" s="94"/>
    </row>
    <row r="37" spans="2:11" ht="15" customHeight="1" x14ac:dyDescent="0.25">
      <c r="B37" s="94"/>
      <c r="C37" s="94"/>
      <c r="D37" s="94"/>
      <c r="E37" s="94"/>
      <c r="F37" s="94"/>
      <c r="G37" s="94"/>
      <c r="H37" s="94"/>
      <c r="I37" s="94"/>
      <c r="J37" s="94"/>
      <c r="K37" s="94"/>
    </row>
    <row r="38" spans="2:11" ht="15" customHeight="1" x14ac:dyDescent="0.25">
      <c r="B38" s="95"/>
      <c r="C38" s="95"/>
      <c r="D38" s="95"/>
      <c r="E38" s="95"/>
      <c r="F38" s="95"/>
      <c r="G38" s="95"/>
      <c r="H38" s="95"/>
      <c r="I38" s="95"/>
      <c r="J38" s="95"/>
      <c r="K38" s="95"/>
    </row>
    <row r="39" spans="2:11" ht="15" customHeight="1" x14ac:dyDescent="0.25">
      <c r="B39" s="95"/>
      <c r="C39" s="95"/>
      <c r="D39" s="95"/>
      <c r="E39" s="95"/>
      <c r="F39" s="95"/>
      <c r="G39" s="95"/>
      <c r="H39" s="95"/>
      <c r="I39" s="95"/>
      <c r="J39" s="95"/>
      <c r="K39" s="95"/>
    </row>
    <row r="40" spans="2:11" ht="15" customHeight="1" x14ac:dyDescent="0.25">
      <c r="B40" s="95"/>
      <c r="C40" s="95"/>
      <c r="D40" s="95"/>
      <c r="E40" s="95"/>
      <c r="F40" s="95"/>
      <c r="G40" s="95"/>
      <c r="H40" s="95"/>
      <c r="I40" s="95"/>
      <c r="J40" s="95"/>
      <c r="K40" s="95"/>
    </row>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46">
    <mergeCell ref="B19:F19"/>
    <mergeCell ref="H19:I19"/>
    <mergeCell ref="J19:K19"/>
    <mergeCell ref="B17:F17"/>
    <mergeCell ref="H17:I17"/>
    <mergeCell ref="J17:K17"/>
    <mergeCell ref="B18:F18"/>
    <mergeCell ref="H18:I18"/>
    <mergeCell ref="J18:K18"/>
    <mergeCell ref="B15:F15"/>
    <mergeCell ref="H15:I15"/>
    <mergeCell ref="J15:K15"/>
    <mergeCell ref="B16:F16"/>
    <mergeCell ref="H16:I16"/>
    <mergeCell ref="J16:K16"/>
    <mergeCell ref="B13:F13"/>
    <mergeCell ref="H13:I13"/>
    <mergeCell ref="J13:K13"/>
    <mergeCell ref="B14:F14"/>
    <mergeCell ref="H14:I14"/>
    <mergeCell ref="J14:K14"/>
    <mergeCell ref="B11:F11"/>
    <mergeCell ref="H11:I11"/>
    <mergeCell ref="J11:K11"/>
    <mergeCell ref="B12:F12"/>
    <mergeCell ref="H12:I12"/>
    <mergeCell ref="J12:K12"/>
    <mergeCell ref="B9:F9"/>
    <mergeCell ref="H9:I9"/>
    <mergeCell ref="J9:K9"/>
    <mergeCell ref="B10:F10"/>
    <mergeCell ref="H10:I10"/>
    <mergeCell ref="J10:K10"/>
    <mergeCell ref="B7:F7"/>
    <mergeCell ref="H7:I7"/>
    <mergeCell ref="J7:K7"/>
    <mergeCell ref="B8:F8"/>
    <mergeCell ref="H8:I8"/>
    <mergeCell ref="J8:K8"/>
    <mergeCell ref="B1:K1"/>
    <mergeCell ref="B2:K2"/>
    <mergeCell ref="B3:K3"/>
    <mergeCell ref="B4:K5"/>
    <mergeCell ref="B6:F6"/>
    <mergeCell ref="H6:I6"/>
    <mergeCell ref="J6:K6"/>
  </mergeCells>
  <pageMargins left="0.23622047244094491" right="0.23622047244094491"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O45"/>
  <sheetViews>
    <sheetView workbookViewId="0">
      <selection activeCell="G16" sqref="G16:N16"/>
    </sheetView>
  </sheetViews>
  <sheetFormatPr defaultRowHeight="15" x14ac:dyDescent="0.25"/>
  <cols>
    <col min="1" max="1" width="3" style="82" customWidth="1"/>
    <col min="2" max="4" width="9.140625" style="82"/>
    <col min="5" max="5" width="11.85546875" style="82" customWidth="1"/>
    <col min="6" max="6" width="10.28515625" style="82" customWidth="1"/>
    <col min="7" max="7" width="16.5703125" style="82" customWidth="1"/>
    <col min="8" max="11" width="8" style="82" customWidth="1"/>
    <col min="12" max="14" width="9.140625" style="82"/>
    <col min="15" max="15" width="11.140625" style="82" customWidth="1"/>
    <col min="16" max="16384" width="9.140625" style="82"/>
  </cols>
  <sheetData>
    <row r="1" spans="2:15" ht="24.75" customHeight="1" x14ac:dyDescent="0.25">
      <c r="B1" s="464" t="s">
        <v>289</v>
      </c>
      <c r="C1" s="464"/>
      <c r="D1" s="464"/>
      <c r="E1" s="464"/>
      <c r="F1" s="464"/>
      <c r="G1" s="464"/>
      <c r="H1" s="464"/>
      <c r="I1" s="464"/>
      <c r="J1" s="464"/>
      <c r="K1" s="464"/>
      <c r="L1" s="464"/>
      <c r="M1" s="464"/>
      <c r="N1" s="464"/>
      <c r="O1" s="464"/>
    </row>
    <row r="2" spans="2:15" ht="15" customHeight="1" x14ac:dyDescent="0.25">
      <c r="B2" s="465"/>
      <c r="C2" s="465"/>
      <c r="D2" s="465"/>
      <c r="E2" s="465"/>
      <c r="F2" s="465"/>
      <c r="G2" s="465"/>
      <c r="H2" s="465"/>
      <c r="I2" s="465"/>
      <c r="J2" s="465"/>
      <c r="K2" s="465"/>
    </row>
    <row r="3" spans="2:15" s="84" customFormat="1" ht="15" customHeight="1" x14ac:dyDescent="0.25">
      <c r="B3" s="466" t="s">
        <v>178</v>
      </c>
      <c r="C3" s="466"/>
      <c r="D3" s="466"/>
      <c r="E3" s="466"/>
      <c r="F3" s="466"/>
      <c r="G3" s="466"/>
      <c r="H3" s="466"/>
      <c r="I3" s="466"/>
      <c r="J3" s="466"/>
      <c r="K3" s="466"/>
      <c r="L3" s="466"/>
      <c r="M3" s="466"/>
      <c r="N3" s="466"/>
      <c r="O3" s="466"/>
    </row>
    <row r="4" spans="2:15" s="84" customFormat="1" ht="27.75" customHeight="1" x14ac:dyDescent="0.25">
      <c r="B4" s="467" t="s">
        <v>336</v>
      </c>
      <c r="C4" s="467"/>
      <c r="D4" s="467"/>
      <c r="E4" s="467"/>
      <c r="F4" s="467"/>
      <c r="G4" s="467"/>
      <c r="H4" s="467"/>
      <c r="I4" s="467"/>
      <c r="J4" s="467"/>
      <c r="K4" s="467"/>
      <c r="L4" s="467"/>
      <c r="M4" s="467"/>
      <c r="N4" s="467"/>
      <c r="O4" s="467"/>
    </row>
    <row r="5" spans="2:15" s="84" customFormat="1" ht="39" customHeight="1" x14ac:dyDescent="0.25">
      <c r="B5" s="467" t="s">
        <v>279</v>
      </c>
      <c r="C5" s="467"/>
      <c r="D5" s="467"/>
      <c r="E5" s="467"/>
      <c r="F5" s="467"/>
      <c r="G5" s="467"/>
      <c r="H5" s="467"/>
      <c r="I5" s="467"/>
      <c r="J5" s="467"/>
      <c r="K5" s="467"/>
      <c r="L5" s="467"/>
      <c r="M5" s="467"/>
      <c r="N5" s="467"/>
      <c r="O5" s="467"/>
    </row>
    <row r="6" spans="2:15" ht="18" customHeight="1" x14ac:dyDescent="0.25">
      <c r="B6" s="463" t="s">
        <v>280</v>
      </c>
      <c r="C6" s="463"/>
      <c r="D6" s="463"/>
      <c r="E6" s="463"/>
      <c r="F6" s="463"/>
      <c r="G6" s="463"/>
      <c r="H6" s="463"/>
      <c r="I6" s="463"/>
      <c r="J6" s="463"/>
      <c r="K6" s="463"/>
      <c r="L6" s="463"/>
      <c r="M6" s="463"/>
      <c r="N6" s="463"/>
      <c r="O6" s="463"/>
    </row>
    <row r="7" spans="2:15" ht="7.5" customHeight="1" x14ac:dyDescent="0.25">
      <c r="B7" s="96"/>
      <c r="C7" s="96"/>
      <c r="D7" s="96"/>
      <c r="E7" s="96"/>
      <c r="F7" s="96"/>
      <c r="G7" s="97"/>
      <c r="H7" s="98"/>
      <c r="I7" s="98"/>
      <c r="J7" s="98"/>
      <c r="K7" s="98"/>
    </row>
    <row r="8" spans="2:15" ht="21.75" customHeight="1" x14ac:dyDescent="0.25">
      <c r="B8" s="468" t="s">
        <v>179</v>
      </c>
      <c r="C8" s="469"/>
      <c r="D8" s="469"/>
      <c r="E8" s="469"/>
      <c r="F8" s="470"/>
      <c r="G8" s="471" t="s">
        <v>180</v>
      </c>
      <c r="H8" s="471"/>
      <c r="I8" s="471"/>
      <c r="J8" s="471"/>
      <c r="K8" s="471"/>
      <c r="L8" s="471"/>
      <c r="M8" s="471"/>
      <c r="N8" s="471"/>
      <c r="O8" s="99" t="s">
        <v>181</v>
      </c>
    </row>
    <row r="9" spans="2:15" ht="26.25" customHeight="1" x14ac:dyDescent="0.25">
      <c r="B9" s="460" t="s">
        <v>281</v>
      </c>
      <c r="C9" s="460"/>
      <c r="D9" s="460"/>
      <c r="E9" s="460"/>
      <c r="F9" s="460"/>
      <c r="G9" s="472"/>
      <c r="H9" s="472"/>
      <c r="I9" s="472"/>
      <c r="J9" s="472"/>
      <c r="K9" s="472"/>
      <c r="L9" s="472"/>
      <c r="M9" s="472"/>
      <c r="N9" s="472"/>
      <c r="O9" s="100" t="s">
        <v>166</v>
      </c>
    </row>
    <row r="10" spans="2:15" ht="21.75" customHeight="1" x14ac:dyDescent="0.25">
      <c r="B10" s="460" t="s">
        <v>182</v>
      </c>
      <c r="C10" s="460"/>
      <c r="D10" s="460"/>
      <c r="E10" s="460"/>
      <c r="F10" s="460"/>
      <c r="G10" s="472"/>
      <c r="H10" s="472"/>
      <c r="I10" s="472"/>
      <c r="J10" s="472"/>
      <c r="K10" s="472"/>
      <c r="L10" s="472"/>
      <c r="M10" s="472"/>
      <c r="N10" s="472"/>
      <c r="O10" s="100" t="s">
        <v>166</v>
      </c>
    </row>
    <row r="11" spans="2:15" ht="21.75" customHeight="1" x14ac:dyDescent="0.25">
      <c r="B11" s="460" t="s">
        <v>183</v>
      </c>
      <c r="C11" s="460"/>
      <c r="D11" s="460"/>
      <c r="E11" s="460"/>
      <c r="F11" s="460"/>
      <c r="G11" s="472"/>
      <c r="H11" s="472"/>
      <c r="I11" s="472"/>
      <c r="J11" s="472"/>
      <c r="K11" s="472"/>
      <c r="L11" s="472"/>
      <c r="M11" s="472"/>
      <c r="N11" s="472"/>
      <c r="O11" s="100" t="s">
        <v>166</v>
      </c>
    </row>
    <row r="12" spans="2:15" ht="21.75" customHeight="1" x14ac:dyDescent="0.25">
      <c r="B12" s="460" t="s">
        <v>184</v>
      </c>
      <c r="C12" s="460"/>
      <c r="D12" s="460"/>
      <c r="E12" s="460"/>
      <c r="F12" s="460"/>
      <c r="G12" s="472"/>
      <c r="H12" s="472"/>
      <c r="I12" s="472"/>
      <c r="J12" s="472"/>
      <c r="K12" s="472"/>
      <c r="L12" s="472"/>
      <c r="M12" s="472"/>
      <c r="N12" s="472"/>
      <c r="O12" s="100" t="s">
        <v>166</v>
      </c>
    </row>
    <row r="13" spans="2:15" ht="21.75" customHeight="1" x14ac:dyDescent="0.25">
      <c r="B13" s="473" t="s">
        <v>282</v>
      </c>
      <c r="C13" s="473"/>
      <c r="D13" s="473"/>
      <c r="E13" s="473"/>
      <c r="F13" s="473"/>
      <c r="G13" s="472"/>
      <c r="H13" s="472"/>
      <c r="I13" s="472"/>
      <c r="J13" s="472"/>
      <c r="K13" s="472"/>
      <c r="L13" s="472"/>
      <c r="M13" s="472"/>
      <c r="N13" s="472"/>
      <c r="O13" s="100" t="s">
        <v>166</v>
      </c>
    </row>
    <row r="14" spans="2:15" ht="21.75" customHeight="1" x14ac:dyDescent="0.25">
      <c r="B14" s="474" t="s">
        <v>185</v>
      </c>
      <c r="C14" s="475"/>
      <c r="D14" s="475"/>
      <c r="E14" s="475"/>
      <c r="F14" s="476"/>
      <c r="G14" s="477"/>
      <c r="H14" s="478"/>
      <c r="I14" s="478"/>
      <c r="J14" s="478"/>
      <c r="K14" s="478"/>
      <c r="L14" s="478"/>
      <c r="M14" s="478"/>
      <c r="N14" s="479"/>
      <c r="O14" s="100" t="s">
        <v>166</v>
      </c>
    </row>
    <row r="15" spans="2:15" ht="21.75" customHeight="1" x14ac:dyDescent="0.25">
      <c r="B15" s="473" t="s">
        <v>186</v>
      </c>
      <c r="C15" s="473"/>
      <c r="D15" s="473"/>
      <c r="E15" s="473"/>
      <c r="F15" s="473"/>
      <c r="G15" s="472"/>
      <c r="H15" s="472"/>
      <c r="I15" s="472"/>
      <c r="J15" s="472"/>
      <c r="K15" s="472"/>
      <c r="L15" s="472"/>
      <c r="M15" s="472"/>
      <c r="N15" s="472"/>
      <c r="O15" s="100" t="s">
        <v>166</v>
      </c>
    </row>
    <row r="16" spans="2:15" ht="21.75" customHeight="1" x14ac:dyDescent="0.25">
      <c r="B16" s="473" t="s">
        <v>187</v>
      </c>
      <c r="C16" s="473"/>
      <c r="D16" s="473"/>
      <c r="E16" s="473"/>
      <c r="F16" s="473"/>
      <c r="G16" s="472"/>
      <c r="H16" s="472"/>
      <c r="I16" s="472"/>
      <c r="J16" s="472"/>
      <c r="K16" s="472"/>
      <c r="L16" s="472"/>
      <c r="M16" s="472"/>
      <c r="N16" s="472"/>
      <c r="O16" s="100" t="s">
        <v>166</v>
      </c>
    </row>
    <row r="17" spans="2:15" ht="21.75" customHeight="1" x14ac:dyDescent="0.25">
      <c r="B17" s="473" t="s">
        <v>188</v>
      </c>
      <c r="C17" s="473"/>
      <c r="D17" s="473"/>
      <c r="E17" s="473"/>
      <c r="F17" s="473"/>
      <c r="G17" s="472"/>
      <c r="H17" s="472"/>
      <c r="I17" s="472"/>
      <c r="J17" s="472"/>
      <c r="K17" s="472"/>
      <c r="L17" s="472"/>
      <c r="M17" s="472"/>
      <c r="N17" s="472"/>
      <c r="O17" s="100" t="s">
        <v>166</v>
      </c>
    </row>
    <row r="18" spans="2:15" ht="21.75" customHeight="1" x14ac:dyDescent="0.25">
      <c r="B18" s="473" t="s">
        <v>189</v>
      </c>
      <c r="C18" s="473"/>
      <c r="D18" s="473"/>
      <c r="E18" s="473"/>
      <c r="F18" s="473"/>
      <c r="G18" s="472"/>
      <c r="H18" s="472"/>
      <c r="I18" s="472"/>
      <c r="J18" s="472"/>
      <c r="K18" s="472"/>
      <c r="L18" s="472"/>
      <c r="M18" s="472"/>
      <c r="N18" s="472"/>
      <c r="O18" s="100" t="s">
        <v>166</v>
      </c>
    </row>
    <row r="19" spans="2:15" ht="21.75" customHeight="1" x14ac:dyDescent="0.25">
      <c r="B19" s="473" t="s">
        <v>190</v>
      </c>
      <c r="C19" s="473"/>
      <c r="D19" s="473"/>
      <c r="E19" s="473"/>
      <c r="F19" s="473"/>
      <c r="G19" s="472"/>
      <c r="H19" s="472"/>
      <c r="I19" s="472"/>
      <c r="J19" s="472"/>
      <c r="K19" s="472"/>
      <c r="L19" s="472"/>
      <c r="M19" s="472"/>
      <c r="N19" s="472"/>
      <c r="O19" s="100" t="s">
        <v>166</v>
      </c>
    </row>
    <row r="20" spans="2:15" ht="21.75" customHeight="1" x14ac:dyDescent="0.25">
      <c r="B20" s="473" t="s">
        <v>191</v>
      </c>
      <c r="C20" s="473"/>
      <c r="D20" s="473"/>
      <c r="E20" s="473"/>
      <c r="F20" s="473"/>
      <c r="G20" s="472"/>
      <c r="H20" s="472"/>
      <c r="I20" s="472"/>
      <c r="J20" s="472"/>
      <c r="K20" s="472"/>
      <c r="L20" s="472"/>
      <c r="M20" s="472"/>
      <c r="N20" s="472"/>
      <c r="O20" s="100" t="s">
        <v>166</v>
      </c>
    </row>
    <row r="21" spans="2:15" ht="21.75" customHeight="1" x14ac:dyDescent="0.25">
      <c r="B21" s="473" t="s">
        <v>337</v>
      </c>
      <c r="C21" s="473"/>
      <c r="D21" s="473"/>
      <c r="E21" s="473"/>
      <c r="F21" s="473"/>
      <c r="G21" s="472"/>
      <c r="H21" s="472"/>
      <c r="I21" s="472"/>
      <c r="J21" s="472"/>
      <c r="K21" s="472"/>
      <c r="L21" s="472"/>
      <c r="M21" s="472"/>
      <c r="N21" s="472"/>
      <c r="O21" s="100" t="s">
        <v>166</v>
      </c>
    </row>
    <row r="22" spans="2:15" ht="21.75" customHeight="1" x14ac:dyDescent="0.25">
      <c r="B22" s="473" t="s">
        <v>192</v>
      </c>
      <c r="C22" s="473"/>
      <c r="D22" s="473"/>
      <c r="E22" s="473"/>
      <c r="F22" s="473"/>
      <c r="G22" s="472"/>
      <c r="H22" s="472"/>
      <c r="I22" s="472"/>
      <c r="J22" s="472"/>
      <c r="K22" s="472"/>
      <c r="L22" s="472"/>
      <c r="M22" s="472"/>
      <c r="N22" s="472"/>
      <c r="O22" s="100" t="s">
        <v>166</v>
      </c>
    </row>
    <row r="23" spans="2:15" ht="21.75" customHeight="1" x14ac:dyDescent="0.25">
      <c r="B23" s="92"/>
      <c r="C23" s="92"/>
      <c r="D23" s="92"/>
      <c r="E23" s="92"/>
      <c r="F23" s="93"/>
      <c r="G23" s="93"/>
      <c r="H23" s="93"/>
      <c r="I23" s="93"/>
      <c r="J23" s="93"/>
      <c r="K23" s="93"/>
    </row>
    <row r="24" spans="2:15" ht="21.75" customHeight="1" x14ac:dyDescent="0.25">
      <c r="B24" s="92"/>
      <c r="C24" s="92"/>
      <c r="D24" s="92"/>
      <c r="E24" s="92"/>
      <c r="F24" s="91"/>
      <c r="G24" s="91"/>
      <c r="H24" s="91"/>
      <c r="I24" s="91"/>
      <c r="J24" s="91"/>
      <c r="K24" s="91"/>
    </row>
    <row r="25" spans="2:15" ht="24" customHeight="1" x14ac:dyDescent="0.25">
      <c r="B25" s="92"/>
      <c r="C25" s="92"/>
      <c r="D25" s="92"/>
      <c r="E25" s="92"/>
      <c r="F25" s="91"/>
      <c r="G25" s="91"/>
      <c r="H25" s="91"/>
      <c r="I25" s="91"/>
      <c r="J25" s="91"/>
      <c r="K25" s="91"/>
    </row>
    <row r="26" spans="2:15" ht="24" customHeight="1" x14ac:dyDescent="0.25">
      <c r="B26" s="92"/>
      <c r="C26" s="92"/>
      <c r="D26" s="92"/>
      <c r="E26" s="92"/>
      <c r="F26" s="91"/>
      <c r="G26" s="91"/>
      <c r="H26" s="91"/>
      <c r="I26" s="91"/>
      <c r="J26" s="91"/>
      <c r="K26" s="91"/>
    </row>
    <row r="27" spans="2:15" ht="24" customHeight="1" x14ac:dyDescent="0.25">
      <c r="B27" s="92"/>
      <c r="C27" s="92"/>
      <c r="D27" s="92"/>
      <c r="E27" s="92"/>
      <c r="F27" s="91"/>
      <c r="G27" s="91"/>
      <c r="H27" s="91"/>
      <c r="I27" s="91"/>
      <c r="J27" s="91"/>
      <c r="K27" s="91"/>
    </row>
    <row r="28" spans="2:15" ht="24" customHeight="1" x14ac:dyDescent="0.25">
      <c r="B28" s="92"/>
      <c r="C28" s="92"/>
      <c r="D28" s="92"/>
      <c r="E28" s="92"/>
      <c r="F28" s="91"/>
      <c r="G28" s="91"/>
      <c r="H28" s="91"/>
      <c r="I28" s="91"/>
      <c r="J28" s="91"/>
      <c r="K28" s="91"/>
    </row>
    <row r="29" spans="2:15" ht="24" customHeight="1" x14ac:dyDescent="0.25">
      <c r="B29" s="92"/>
      <c r="C29" s="92"/>
      <c r="D29" s="92"/>
      <c r="E29" s="92"/>
      <c r="F29" s="91"/>
      <c r="G29" s="91"/>
      <c r="H29" s="91"/>
      <c r="I29" s="91"/>
      <c r="J29" s="91"/>
      <c r="K29" s="91"/>
    </row>
    <row r="30" spans="2:15" ht="24" customHeight="1" x14ac:dyDescent="0.25">
      <c r="B30" s="91"/>
      <c r="C30" s="91"/>
      <c r="D30" s="91"/>
      <c r="E30" s="91"/>
      <c r="F30" s="91"/>
      <c r="G30" s="91"/>
      <c r="H30" s="91"/>
      <c r="I30" s="91"/>
      <c r="J30" s="91"/>
      <c r="K30" s="91"/>
    </row>
    <row r="31" spans="2:15" ht="24" customHeight="1" x14ac:dyDescent="0.25">
      <c r="B31" s="91"/>
      <c r="C31" s="91"/>
      <c r="D31" s="91"/>
      <c r="E31" s="91"/>
      <c r="F31" s="91"/>
      <c r="G31" s="91"/>
      <c r="H31" s="91"/>
      <c r="I31" s="91"/>
      <c r="J31" s="91"/>
      <c r="K31" s="91"/>
    </row>
    <row r="32" spans="2:15" ht="15" customHeight="1" x14ac:dyDescent="0.25">
      <c r="B32" s="92"/>
      <c r="C32" s="92"/>
      <c r="D32" s="92"/>
      <c r="E32" s="92"/>
      <c r="F32" s="92"/>
      <c r="G32" s="92"/>
      <c r="H32" s="92"/>
      <c r="I32" s="92"/>
      <c r="J32" s="92"/>
      <c r="K32" s="91"/>
    </row>
    <row r="33" spans="2:11" ht="15" customHeight="1" x14ac:dyDescent="0.25">
      <c r="B33" s="92"/>
      <c r="C33" s="92"/>
      <c r="D33" s="92"/>
      <c r="E33" s="92"/>
      <c r="F33" s="92"/>
      <c r="G33" s="92"/>
      <c r="H33" s="92"/>
      <c r="I33" s="92"/>
      <c r="J33" s="92"/>
      <c r="K33" s="91"/>
    </row>
    <row r="34" spans="2:11" ht="24" customHeight="1" x14ac:dyDescent="0.25">
      <c r="B34" s="94"/>
      <c r="C34" s="94"/>
      <c r="D34" s="94"/>
      <c r="E34" s="94"/>
      <c r="F34" s="94"/>
      <c r="G34" s="94"/>
      <c r="H34" s="94"/>
      <c r="I34" s="94"/>
      <c r="J34" s="94"/>
      <c r="K34" s="94"/>
    </row>
    <row r="35" spans="2:11" ht="24" customHeight="1" x14ac:dyDescent="0.25">
      <c r="B35" s="94"/>
      <c r="C35" s="94"/>
      <c r="D35" s="94"/>
      <c r="E35" s="94"/>
      <c r="F35" s="94"/>
      <c r="G35" s="94"/>
      <c r="H35" s="94"/>
      <c r="I35" s="94"/>
      <c r="J35" s="94"/>
      <c r="K35" s="94"/>
    </row>
    <row r="36" spans="2:11" ht="15" customHeight="1" x14ac:dyDescent="0.25">
      <c r="B36" s="95"/>
      <c r="C36" s="95"/>
      <c r="D36" s="95"/>
      <c r="E36" s="95"/>
      <c r="F36" s="95"/>
      <c r="G36" s="95"/>
      <c r="H36" s="95"/>
      <c r="I36" s="95"/>
      <c r="J36" s="95"/>
      <c r="K36" s="95"/>
    </row>
    <row r="37" spans="2:11" ht="15" customHeight="1" x14ac:dyDescent="0.25">
      <c r="B37" s="95"/>
      <c r="C37" s="95"/>
      <c r="D37" s="95"/>
      <c r="E37" s="95"/>
      <c r="F37" s="95"/>
      <c r="G37" s="95"/>
      <c r="H37" s="95"/>
      <c r="I37" s="95"/>
      <c r="J37" s="95"/>
      <c r="K37" s="95"/>
    </row>
    <row r="38" spans="2:11" ht="15" customHeight="1" x14ac:dyDescent="0.25">
      <c r="B38" s="95"/>
      <c r="C38" s="95"/>
      <c r="D38" s="95"/>
      <c r="E38" s="95"/>
      <c r="F38" s="95"/>
      <c r="G38" s="95"/>
      <c r="H38" s="95"/>
      <c r="I38" s="95"/>
      <c r="J38" s="95"/>
      <c r="K38" s="95"/>
    </row>
    <row r="39" spans="2:11" ht="15" customHeight="1" x14ac:dyDescent="0.25"/>
    <row r="40" spans="2:11" ht="15" customHeight="1" x14ac:dyDescent="0.25"/>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36">
    <mergeCell ref="B20:F20"/>
    <mergeCell ref="G20:N20"/>
    <mergeCell ref="B21:F21"/>
    <mergeCell ref="G21:N21"/>
    <mergeCell ref="B22:F22"/>
    <mergeCell ref="G22:N2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6:O6"/>
    <mergeCell ref="B1:O1"/>
    <mergeCell ref="B2:K2"/>
    <mergeCell ref="B3:O3"/>
    <mergeCell ref="B4:O4"/>
    <mergeCell ref="B5:O5"/>
  </mergeCells>
  <pageMargins left="0.23622047244094491" right="0.23622047244094491" top="0.55118110236220474" bottom="0.55118110236220474"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O45"/>
  <sheetViews>
    <sheetView workbookViewId="0">
      <selection activeCell="G8" sqref="G8:N8"/>
    </sheetView>
  </sheetViews>
  <sheetFormatPr defaultRowHeight="15" x14ac:dyDescent="0.25"/>
  <cols>
    <col min="1" max="1" width="3" style="82" customWidth="1"/>
    <col min="2" max="4" width="9.140625" style="82"/>
    <col min="5" max="5" width="11.85546875" style="82" customWidth="1"/>
    <col min="6" max="6" width="10.28515625" style="82" customWidth="1"/>
    <col min="7" max="7" width="16.5703125" style="82" customWidth="1"/>
    <col min="8" max="11" width="8" style="82" customWidth="1"/>
    <col min="12" max="14" width="9.140625" style="82"/>
    <col min="15" max="15" width="11.140625" style="82" customWidth="1"/>
    <col min="16" max="16384" width="9.140625" style="82"/>
  </cols>
  <sheetData>
    <row r="1" spans="2:15" ht="24.75" customHeight="1" x14ac:dyDescent="0.25">
      <c r="B1" s="464" t="s">
        <v>290</v>
      </c>
      <c r="C1" s="464"/>
      <c r="D1" s="464"/>
      <c r="E1" s="464"/>
      <c r="F1" s="464"/>
      <c r="G1" s="464"/>
      <c r="H1" s="464"/>
      <c r="I1" s="464"/>
      <c r="J1" s="464"/>
      <c r="K1" s="464"/>
      <c r="L1" s="464"/>
      <c r="M1" s="464"/>
      <c r="N1" s="464"/>
      <c r="O1" s="464"/>
    </row>
    <row r="2" spans="2:15" ht="15" customHeight="1" x14ac:dyDescent="0.25">
      <c r="B2" s="465"/>
      <c r="C2" s="465"/>
      <c r="D2" s="465"/>
      <c r="E2" s="465"/>
      <c r="F2" s="465"/>
      <c r="G2" s="465"/>
      <c r="H2" s="465"/>
      <c r="I2" s="465"/>
      <c r="J2" s="465"/>
      <c r="K2" s="465"/>
    </row>
    <row r="3" spans="2:15" s="84" customFormat="1" ht="21.75" customHeight="1" x14ac:dyDescent="0.25">
      <c r="B3" s="468" t="s">
        <v>179</v>
      </c>
      <c r="C3" s="469"/>
      <c r="D3" s="469"/>
      <c r="E3" s="469"/>
      <c r="F3" s="470"/>
      <c r="G3" s="471" t="s">
        <v>180</v>
      </c>
      <c r="H3" s="471"/>
      <c r="I3" s="471"/>
      <c r="J3" s="471"/>
      <c r="K3" s="471"/>
      <c r="L3" s="471"/>
      <c r="M3" s="471"/>
      <c r="N3" s="471"/>
      <c r="O3" s="99" t="s">
        <v>181</v>
      </c>
    </row>
    <row r="4" spans="2:15" s="84" customFormat="1" ht="21.75" customHeight="1" x14ac:dyDescent="0.25">
      <c r="B4" s="473" t="s">
        <v>193</v>
      </c>
      <c r="C4" s="473"/>
      <c r="D4" s="473"/>
      <c r="E4" s="473"/>
      <c r="F4" s="473"/>
      <c r="G4" s="472"/>
      <c r="H4" s="472"/>
      <c r="I4" s="472"/>
      <c r="J4" s="472"/>
      <c r="K4" s="472"/>
      <c r="L4" s="472"/>
      <c r="M4" s="472"/>
      <c r="N4" s="472"/>
      <c r="O4" s="100" t="s">
        <v>166</v>
      </c>
    </row>
    <row r="5" spans="2:15" s="84" customFormat="1" ht="21.75" customHeight="1" x14ac:dyDescent="0.25">
      <c r="B5" s="473" t="s">
        <v>194</v>
      </c>
      <c r="C5" s="473"/>
      <c r="D5" s="473"/>
      <c r="E5" s="473"/>
      <c r="F5" s="473"/>
      <c r="G5" s="477"/>
      <c r="H5" s="478"/>
      <c r="I5" s="478"/>
      <c r="J5" s="478"/>
      <c r="K5" s="478"/>
      <c r="L5" s="478"/>
      <c r="M5" s="478"/>
      <c r="N5" s="479"/>
      <c r="O5" s="100" t="s">
        <v>166</v>
      </c>
    </row>
    <row r="6" spans="2:15" ht="21.75" customHeight="1" x14ac:dyDescent="0.25">
      <c r="B6" s="473" t="s">
        <v>195</v>
      </c>
      <c r="C6" s="473"/>
      <c r="D6" s="473"/>
      <c r="E6" s="473"/>
      <c r="F6" s="473"/>
      <c r="G6" s="472"/>
      <c r="H6" s="472"/>
      <c r="I6" s="472"/>
      <c r="J6" s="472"/>
      <c r="K6" s="472"/>
      <c r="L6" s="472"/>
      <c r="M6" s="472"/>
      <c r="N6" s="472"/>
      <c r="O6" s="100" t="s">
        <v>166</v>
      </c>
    </row>
    <row r="7" spans="2:15" ht="21.75" customHeight="1" x14ac:dyDescent="0.25">
      <c r="B7" s="460" t="s">
        <v>196</v>
      </c>
      <c r="C7" s="460"/>
      <c r="D7" s="460"/>
      <c r="E7" s="460"/>
      <c r="F7" s="460"/>
      <c r="G7" s="472"/>
      <c r="H7" s="472"/>
      <c r="I7" s="472"/>
      <c r="J7" s="472"/>
      <c r="K7" s="472"/>
      <c r="L7" s="472"/>
      <c r="M7" s="472"/>
      <c r="N7" s="472"/>
      <c r="O7" s="100" t="s">
        <v>166</v>
      </c>
    </row>
    <row r="8" spans="2:15" ht="21.75" customHeight="1" x14ac:dyDescent="0.25">
      <c r="B8" s="480" t="s">
        <v>197</v>
      </c>
      <c r="C8" s="481"/>
      <c r="D8" s="481"/>
      <c r="E8" s="481"/>
      <c r="F8" s="482"/>
      <c r="G8" s="472"/>
      <c r="H8" s="472"/>
      <c r="I8" s="472"/>
      <c r="J8" s="472"/>
      <c r="K8" s="472"/>
      <c r="L8" s="472"/>
      <c r="M8" s="472"/>
      <c r="N8" s="472"/>
      <c r="O8" s="100" t="s">
        <v>166</v>
      </c>
    </row>
    <row r="9" spans="2:15" ht="21.75" customHeight="1" x14ac:dyDescent="0.25">
      <c r="B9" s="480" t="s">
        <v>198</v>
      </c>
      <c r="C9" s="481"/>
      <c r="D9" s="481"/>
      <c r="E9" s="481"/>
      <c r="F9" s="482"/>
      <c r="G9" s="472"/>
      <c r="H9" s="472"/>
      <c r="I9" s="472"/>
      <c r="J9" s="472"/>
      <c r="K9" s="472"/>
      <c r="L9" s="472"/>
      <c r="M9" s="472"/>
      <c r="N9" s="472"/>
      <c r="O9" s="100" t="s">
        <v>166</v>
      </c>
    </row>
    <row r="10" spans="2:15" ht="27" customHeight="1" x14ac:dyDescent="0.25">
      <c r="B10" s="480" t="s">
        <v>199</v>
      </c>
      <c r="C10" s="481"/>
      <c r="D10" s="481"/>
      <c r="E10" s="481"/>
      <c r="F10" s="482"/>
      <c r="G10" s="472"/>
      <c r="H10" s="472"/>
      <c r="I10" s="472"/>
      <c r="J10" s="472"/>
      <c r="K10" s="472"/>
      <c r="L10" s="472"/>
      <c r="M10" s="472"/>
      <c r="N10" s="472"/>
      <c r="O10" s="100" t="s">
        <v>166</v>
      </c>
    </row>
    <row r="11" spans="2:15" ht="27" customHeight="1" x14ac:dyDescent="0.25">
      <c r="B11" s="474" t="s">
        <v>200</v>
      </c>
      <c r="C11" s="475"/>
      <c r="D11" s="475"/>
      <c r="E11" s="475"/>
      <c r="F11" s="476"/>
      <c r="G11" s="472"/>
      <c r="H11" s="472"/>
      <c r="I11" s="472"/>
      <c r="J11" s="472"/>
      <c r="K11" s="472"/>
      <c r="L11" s="472"/>
      <c r="M11" s="472"/>
      <c r="N11" s="472"/>
      <c r="O11" s="100" t="s">
        <v>166</v>
      </c>
    </row>
    <row r="12" spans="2:15" ht="21.75" customHeight="1" x14ac:dyDescent="0.25">
      <c r="B12" s="474" t="s">
        <v>201</v>
      </c>
      <c r="C12" s="475"/>
      <c r="D12" s="475"/>
      <c r="E12" s="475"/>
      <c r="F12" s="476"/>
      <c r="G12" s="472"/>
      <c r="H12" s="472"/>
      <c r="I12" s="472"/>
      <c r="J12" s="472"/>
      <c r="K12" s="472"/>
      <c r="L12" s="472"/>
      <c r="M12" s="472"/>
      <c r="N12" s="472"/>
      <c r="O12" s="100" t="s">
        <v>166</v>
      </c>
    </row>
    <row r="13" spans="2:15" ht="27" customHeight="1" x14ac:dyDescent="0.25">
      <c r="B13" s="474" t="s">
        <v>202</v>
      </c>
      <c r="C13" s="475"/>
      <c r="D13" s="475"/>
      <c r="E13" s="475"/>
      <c r="F13" s="476"/>
      <c r="G13" s="472"/>
      <c r="H13" s="472"/>
      <c r="I13" s="472"/>
      <c r="J13" s="472"/>
      <c r="K13" s="472"/>
      <c r="L13" s="472"/>
      <c r="M13" s="472"/>
      <c r="N13" s="472"/>
      <c r="O13" s="100" t="s">
        <v>166</v>
      </c>
    </row>
    <row r="14" spans="2:15" ht="27" customHeight="1" x14ac:dyDescent="0.25">
      <c r="B14" s="474" t="s">
        <v>203</v>
      </c>
      <c r="C14" s="475"/>
      <c r="D14" s="475"/>
      <c r="E14" s="475"/>
      <c r="F14" s="476"/>
      <c r="G14" s="472"/>
      <c r="H14" s="472"/>
      <c r="I14" s="472"/>
      <c r="J14" s="472"/>
      <c r="K14" s="472"/>
      <c r="L14" s="472"/>
      <c r="M14" s="472"/>
      <c r="N14" s="472"/>
      <c r="O14" s="100" t="s">
        <v>166</v>
      </c>
    </row>
    <row r="15" spans="2:15" ht="21.75" customHeight="1" x14ac:dyDescent="0.25">
      <c r="B15" s="474" t="s">
        <v>204</v>
      </c>
      <c r="C15" s="475"/>
      <c r="D15" s="475"/>
      <c r="E15" s="475"/>
      <c r="F15" s="476"/>
      <c r="G15" s="472"/>
      <c r="H15" s="472"/>
      <c r="I15" s="472"/>
      <c r="J15" s="472"/>
      <c r="K15" s="472"/>
      <c r="L15" s="472"/>
      <c r="M15" s="472"/>
      <c r="N15" s="472"/>
      <c r="O15" s="100" t="s">
        <v>166</v>
      </c>
    </row>
    <row r="16" spans="2:15" ht="27" customHeight="1" x14ac:dyDescent="0.25">
      <c r="B16" s="474" t="s">
        <v>205</v>
      </c>
      <c r="C16" s="475"/>
      <c r="D16" s="475"/>
      <c r="E16" s="475"/>
      <c r="F16" s="476"/>
      <c r="G16" s="472"/>
      <c r="H16" s="472"/>
      <c r="I16" s="472"/>
      <c r="J16" s="472"/>
      <c r="K16" s="472"/>
      <c r="L16" s="472"/>
      <c r="M16" s="472"/>
      <c r="N16" s="472"/>
      <c r="O16" s="100" t="s">
        <v>166</v>
      </c>
    </row>
    <row r="17" spans="2:11" ht="21.75" customHeight="1" x14ac:dyDescent="0.25">
      <c r="B17" s="92"/>
      <c r="C17" s="92"/>
      <c r="D17" s="92"/>
      <c r="E17" s="92"/>
      <c r="F17" s="93"/>
      <c r="G17" s="93"/>
      <c r="H17" s="93"/>
      <c r="I17" s="93"/>
      <c r="J17" s="93"/>
      <c r="K17" s="93"/>
    </row>
    <row r="18" spans="2:11" ht="21.75" customHeight="1" x14ac:dyDescent="0.25">
      <c r="B18" s="92"/>
      <c r="C18" s="92"/>
      <c r="D18" s="92"/>
      <c r="E18" s="92"/>
      <c r="F18" s="91"/>
      <c r="G18" s="91"/>
      <c r="H18" s="91"/>
      <c r="I18" s="91"/>
      <c r="J18" s="91"/>
      <c r="K18" s="91"/>
    </row>
    <row r="19" spans="2:11" ht="21.75" customHeight="1" x14ac:dyDescent="0.25">
      <c r="B19" s="92"/>
      <c r="C19" s="92"/>
      <c r="D19" s="92"/>
      <c r="E19" s="92"/>
      <c r="F19" s="91"/>
      <c r="G19" s="91"/>
      <c r="H19" s="91"/>
      <c r="I19" s="91"/>
      <c r="J19" s="91"/>
      <c r="K19" s="91"/>
    </row>
    <row r="20" spans="2:11" ht="21.75" customHeight="1" x14ac:dyDescent="0.25">
      <c r="B20" s="92"/>
      <c r="C20" s="92"/>
      <c r="D20" s="92"/>
      <c r="E20" s="92"/>
      <c r="F20" s="91"/>
      <c r="G20" s="91"/>
      <c r="H20" s="91"/>
      <c r="I20" s="91"/>
      <c r="J20" s="91"/>
      <c r="K20" s="91"/>
    </row>
    <row r="21" spans="2:11" ht="21.75" customHeight="1" x14ac:dyDescent="0.25">
      <c r="B21" s="92"/>
      <c r="C21" s="92"/>
      <c r="D21" s="92"/>
      <c r="E21" s="92"/>
      <c r="F21" s="91"/>
      <c r="G21" s="91"/>
      <c r="H21" s="91"/>
      <c r="I21" s="91"/>
      <c r="J21" s="91"/>
      <c r="K21" s="91"/>
    </row>
    <row r="22" spans="2:11" ht="21.75" customHeight="1" x14ac:dyDescent="0.25">
      <c r="B22" s="92"/>
      <c r="C22" s="92"/>
      <c r="D22" s="92"/>
      <c r="E22" s="92"/>
      <c r="F22" s="91"/>
      <c r="G22" s="91"/>
      <c r="H22" s="91"/>
      <c r="I22" s="91"/>
      <c r="J22" s="91"/>
      <c r="K22" s="91"/>
    </row>
    <row r="23" spans="2:11" ht="21.75" customHeight="1" x14ac:dyDescent="0.25">
      <c r="B23" s="92"/>
      <c r="C23" s="92"/>
      <c r="D23" s="92"/>
      <c r="E23" s="92"/>
      <c r="F23" s="91"/>
      <c r="G23" s="91"/>
      <c r="H23" s="91"/>
      <c r="I23" s="91"/>
      <c r="J23" s="91"/>
      <c r="K23" s="91"/>
    </row>
    <row r="24" spans="2:11" ht="21.75" customHeight="1" x14ac:dyDescent="0.25">
      <c r="B24" s="91"/>
      <c r="C24" s="91"/>
      <c r="D24" s="91"/>
      <c r="E24" s="91"/>
      <c r="F24" s="91"/>
      <c r="G24" s="91"/>
      <c r="H24" s="91"/>
      <c r="I24" s="91"/>
      <c r="J24" s="91"/>
      <c r="K24" s="91"/>
    </row>
    <row r="25" spans="2:11" ht="24" customHeight="1" x14ac:dyDescent="0.25">
      <c r="B25" s="91"/>
      <c r="C25" s="91"/>
      <c r="D25" s="91"/>
      <c r="E25" s="91"/>
      <c r="F25" s="91"/>
      <c r="G25" s="91"/>
      <c r="H25" s="91"/>
      <c r="I25" s="91"/>
      <c r="J25" s="91"/>
      <c r="K25" s="91"/>
    </row>
    <row r="26" spans="2:11" ht="24" customHeight="1" x14ac:dyDescent="0.25">
      <c r="B26" s="92"/>
      <c r="C26" s="92"/>
      <c r="D26" s="92"/>
      <c r="E26" s="92"/>
      <c r="F26" s="92"/>
      <c r="G26" s="92"/>
      <c r="H26" s="92"/>
      <c r="I26" s="92"/>
      <c r="J26" s="92"/>
      <c r="K26" s="91"/>
    </row>
    <row r="27" spans="2:11" ht="24" customHeight="1" x14ac:dyDescent="0.25">
      <c r="B27" s="92"/>
      <c r="C27" s="92"/>
      <c r="D27" s="92"/>
      <c r="E27" s="92"/>
      <c r="F27" s="92"/>
      <c r="G27" s="92"/>
      <c r="H27" s="92"/>
      <c r="I27" s="92"/>
      <c r="J27" s="92"/>
      <c r="K27" s="91"/>
    </row>
    <row r="28" spans="2:11" ht="24" customHeight="1" x14ac:dyDescent="0.25">
      <c r="B28" s="94"/>
      <c r="C28" s="94"/>
      <c r="D28" s="94"/>
      <c r="E28" s="94"/>
      <c r="F28" s="94"/>
      <c r="G28" s="94"/>
      <c r="H28" s="94"/>
      <c r="I28" s="94"/>
      <c r="J28" s="94"/>
      <c r="K28" s="94"/>
    </row>
    <row r="29" spans="2:11" ht="24" customHeight="1" x14ac:dyDescent="0.25">
      <c r="B29" s="94"/>
      <c r="C29" s="94"/>
      <c r="D29" s="94"/>
      <c r="E29" s="94"/>
      <c r="F29" s="94"/>
      <c r="G29" s="94"/>
      <c r="H29" s="94"/>
      <c r="I29" s="94"/>
      <c r="J29" s="94"/>
      <c r="K29" s="94"/>
    </row>
    <row r="30" spans="2:11" ht="24" customHeight="1" x14ac:dyDescent="0.25">
      <c r="B30" s="95"/>
      <c r="C30" s="95"/>
      <c r="D30" s="95"/>
      <c r="E30" s="95"/>
      <c r="F30" s="95"/>
      <c r="G30" s="95"/>
      <c r="H30" s="95"/>
      <c r="I30" s="95"/>
      <c r="J30" s="95"/>
      <c r="K30" s="95"/>
    </row>
    <row r="31" spans="2:11" ht="24" customHeight="1" x14ac:dyDescent="0.25">
      <c r="B31" s="95"/>
      <c r="C31" s="95"/>
      <c r="D31" s="95"/>
      <c r="E31" s="95"/>
      <c r="F31" s="95"/>
      <c r="G31" s="95"/>
      <c r="H31" s="95"/>
      <c r="I31" s="95"/>
      <c r="J31" s="95"/>
      <c r="K31" s="95"/>
    </row>
    <row r="32" spans="2:11" ht="15" customHeight="1" x14ac:dyDescent="0.25">
      <c r="B32" s="95"/>
      <c r="C32" s="95"/>
      <c r="D32" s="95"/>
      <c r="E32" s="95"/>
      <c r="F32" s="95"/>
      <c r="G32" s="95"/>
      <c r="H32" s="95"/>
      <c r="I32" s="95"/>
      <c r="J32" s="95"/>
      <c r="K32" s="95"/>
    </row>
    <row r="33" ht="15" customHeight="1" x14ac:dyDescent="0.25"/>
    <row r="34" ht="24" customHeight="1" x14ac:dyDescent="0.25"/>
    <row r="35" ht="24"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mergeCells count="30">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5:F5"/>
    <mergeCell ref="G5:N5"/>
    <mergeCell ref="B6:F6"/>
    <mergeCell ref="G6:N6"/>
    <mergeCell ref="B7:F7"/>
    <mergeCell ref="G7:N7"/>
    <mergeCell ref="B1:O1"/>
    <mergeCell ref="B2:K2"/>
    <mergeCell ref="B3:F3"/>
    <mergeCell ref="G3:N3"/>
    <mergeCell ref="B4:F4"/>
    <mergeCell ref="G4:N4"/>
  </mergeCells>
  <pageMargins left="0.23622047244094491" right="0.23622047244094491" top="0.55118110236220474" bottom="0.55118110236220474"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O45"/>
  <sheetViews>
    <sheetView workbookViewId="0">
      <selection activeCell="G13" sqref="G13:N13"/>
    </sheetView>
  </sheetViews>
  <sheetFormatPr defaultRowHeight="15" x14ac:dyDescent="0.25"/>
  <cols>
    <col min="1" max="1" width="3" style="82" customWidth="1"/>
    <col min="2" max="4" width="9.140625" style="82"/>
    <col min="5" max="5" width="11.85546875" style="82" customWidth="1"/>
    <col min="6" max="6" width="10.28515625" style="82" customWidth="1"/>
    <col min="7" max="7" width="16.5703125" style="82" customWidth="1"/>
    <col min="8" max="11" width="8" style="82" customWidth="1"/>
    <col min="12" max="14" width="9.140625" style="82"/>
    <col min="15" max="15" width="11.140625" style="82" customWidth="1"/>
    <col min="16" max="16384" width="9.140625" style="82"/>
  </cols>
  <sheetData>
    <row r="1" spans="2:15" ht="24.75" customHeight="1" x14ac:dyDescent="0.25">
      <c r="B1" s="464" t="s">
        <v>291</v>
      </c>
      <c r="C1" s="464"/>
      <c r="D1" s="464"/>
      <c r="E1" s="464"/>
      <c r="F1" s="464"/>
      <c r="G1" s="464"/>
      <c r="H1" s="464"/>
      <c r="I1" s="464"/>
      <c r="J1" s="464"/>
      <c r="K1" s="464"/>
      <c r="L1" s="464"/>
      <c r="M1" s="464"/>
      <c r="N1" s="464"/>
      <c r="O1" s="464"/>
    </row>
    <row r="2" spans="2:15" ht="15" customHeight="1" x14ac:dyDescent="0.25">
      <c r="B2" s="465"/>
      <c r="C2" s="465"/>
      <c r="D2" s="465"/>
      <c r="E2" s="465"/>
      <c r="F2" s="465"/>
      <c r="G2" s="465"/>
      <c r="H2" s="465"/>
      <c r="I2" s="465"/>
      <c r="J2" s="465"/>
      <c r="K2" s="465"/>
    </row>
    <row r="3" spans="2:15" s="84" customFormat="1" ht="15" customHeight="1" x14ac:dyDescent="0.25">
      <c r="B3" s="466" t="s">
        <v>206</v>
      </c>
      <c r="C3" s="466"/>
      <c r="D3" s="466"/>
      <c r="E3" s="466"/>
      <c r="F3" s="466"/>
      <c r="G3" s="466"/>
      <c r="H3" s="466"/>
      <c r="I3" s="466"/>
      <c r="J3" s="466"/>
      <c r="K3" s="466"/>
      <c r="L3" s="466"/>
      <c r="M3" s="466"/>
      <c r="N3" s="466"/>
      <c r="O3" s="466"/>
    </row>
    <row r="4" spans="2:15" s="84" customFormat="1" ht="21.75" customHeight="1" x14ac:dyDescent="0.25">
      <c r="B4" s="468" t="s">
        <v>179</v>
      </c>
      <c r="C4" s="469"/>
      <c r="D4" s="469"/>
      <c r="E4" s="469"/>
      <c r="F4" s="470"/>
      <c r="G4" s="471" t="s">
        <v>207</v>
      </c>
      <c r="H4" s="471"/>
      <c r="I4" s="471"/>
      <c r="J4" s="471"/>
      <c r="K4" s="471"/>
      <c r="L4" s="471"/>
      <c r="M4" s="471"/>
      <c r="N4" s="471"/>
      <c r="O4" s="99" t="s">
        <v>181</v>
      </c>
    </row>
    <row r="5" spans="2:15" s="84" customFormat="1" ht="21.75" customHeight="1" x14ac:dyDescent="0.25">
      <c r="B5" s="460" t="s">
        <v>208</v>
      </c>
      <c r="C5" s="460"/>
      <c r="D5" s="460"/>
      <c r="E5" s="460"/>
      <c r="F5" s="460"/>
      <c r="G5" s="472"/>
      <c r="H5" s="472"/>
      <c r="I5" s="472"/>
      <c r="J5" s="472"/>
      <c r="K5" s="472"/>
      <c r="L5" s="472"/>
      <c r="M5" s="472"/>
      <c r="N5" s="472"/>
      <c r="O5" s="100" t="s">
        <v>166</v>
      </c>
    </row>
    <row r="6" spans="2:15" ht="21.75" customHeight="1" x14ac:dyDescent="0.25">
      <c r="B6" s="460" t="s">
        <v>209</v>
      </c>
      <c r="C6" s="460"/>
      <c r="D6" s="460"/>
      <c r="E6" s="460"/>
      <c r="F6" s="460"/>
      <c r="G6" s="472"/>
      <c r="H6" s="472"/>
      <c r="I6" s="472"/>
      <c r="J6" s="472"/>
      <c r="K6" s="472"/>
      <c r="L6" s="472"/>
      <c r="M6" s="472"/>
      <c r="N6" s="472"/>
      <c r="O6" s="100" t="s">
        <v>166</v>
      </c>
    </row>
    <row r="7" spans="2:15" ht="21.75" customHeight="1" x14ac:dyDescent="0.25">
      <c r="B7" s="460" t="s">
        <v>210</v>
      </c>
      <c r="C7" s="460"/>
      <c r="D7" s="460"/>
      <c r="E7" s="460"/>
      <c r="F7" s="460"/>
      <c r="G7" s="472"/>
      <c r="H7" s="472"/>
      <c r="I7" s="472"/>
      <c r="J7" s="472"/>
      <c r="K7" s="472"/>
      <c r="L7" s="472"/>
      <c r="M7" s="472"/>
      <c r="N7" s="472"/>
      <c r="O7" s="100" t="s">
        <v>166</v>
      </c>
    </row>
    <row r="8" spans="2:15" ht="21.75" customHeight="1" x14ac:dyDescent="0.25">
      <c r="B8" s="460" t="s">
        <v>211</v>
      </c>
      <c r="C8" s="460"/>
      <c r="D8" s="460"/>
      <c r="E8" s="460"/>
      <c r="F8" s="460"/>
      <c r="G8" s="472"/>
      <c r="H8" s="472"/>
      <c r="I8" s="472"/>
      <c r="J8" s="472"/>
      <c r="K8" s="472"/>
      <c r="L8" s="472"/>
      <c r="M8" s="472"/>
      <c r="N8" s="472"/>
      <c r="O8" s="100" t="s">
        <v>166</v>
      </c>
    </row>
    <row r="9" spans="2:15" ht="21.75" customHeight="1" x14ac:dyDescent="0.25">
      <c r="B9" s="473" t="s">
        <v>212</v>
      </c>
      <c r="C9" s="473"/>
      <c r="D9" s="473"/>
      <c r="E9" s="473"/>
      <c r="F9" s="473"/>
      <c r="G9" s="472"/>
      <c r="H9" s="472"/>
      <c r="I9" s="472"/>
      <c r="J9" s="472"/>
      <c r="K9" s="472"/>
      <c r="L9" s="472"/>
      <c r="M9" s="472"/>
      <c r="N9" s="472"/>
      <c r="O9" s="100" t="s">
        <v>166</v>
      </c>
    </row>
    <row r="10" spans="2:15" ht="21.75" customHeight="1" x14ac:dyDescent="0.25">
      <c r="B10" s="473" t="s">
        <v>213</v>
      </c>
      <c r="C10" s="473"/>
      <c r="D10" s="473"/>
      <c r="E10" s="473"/>
      <c r="F10" s="473"/>
      <c r="G10" s="472"/>
      <c r="H10" s="472"/>
      <c r="I10" s="472"/>
      <c r="J10" s="472"/>
      <c r="K10" s="472"/>
      <c r="L10" s="472"/>
      <c r="M10" s="472"/>
      <c r="N10" s="472"/>
      <c r="O10" s="100" t="s">
        <v>166</v>
      </c>
    </row>
    <row r="11" spans="2:15" ht="21.75" customHeight="1" x14ac:dyDescent="0.25">
      <c r="B11" s="473" t="s">
        <v>214</v>
      </c>
      <c r="C11" s="473"/>
      <c r="D11" s="473"/>
      <c r="E11" s="473"/>
      <c r="F11" s="473"/>
      <c r="G11" s="472"/>
      <c r="H11" s="472"/>
      <c r="I11" s="472"/>
      <c r="J11" s="472"/>
      <c r="K11" s="472"/>
      <c r="L11" s="472"/>
      <c r="M11" s="472"/>
      <c r="N11" s="472"/>
      <c r="O11" s="100" t="s">
        <v>166</v>
      </c>
    </row>
    <row r="12" spans="2:15" ht="21.75" customHeight="1" x14ac:dyDescent="0.25">
      <c r="B12" s="473" t="s">
        <v>215</v>
      </c>
      <c r="C12" s="473"/>
      <c r="D12" s="473"/>
      <c r="E12" s="473"/>
      <c r="F12" s="473"/>
      <c r="G12" s="472"/>
      <c r="H12" s="472"/>
      <c r="I12" s="472"/>
      <c r="J12" s="472"/>
      <c r="K12" s="472"/>
      <c r="L12" s="472"/>
      <c r="M12" s="472"/>
      <c r="N12" s="472"/>
      <c r="O12" s="100" t="s">
        <v>166</v>
      </c>
    </row>
    <row r="13" spans="2:15" ht="21.75" customHeight="1" x14ac:dyDescent="0.25">
      <c r="B13" s="473" t="s">
        <v>216</v>
      </c>
      <c r="C13" s="473"/>
      <c r="D13" s="473"/>
      <c r="E13" s="473"/>
      <c r="F13" s="473"/>
      <c r="G13" s="472"/>
      <c r="H13" s="472"/>
      <c r="I13" s="472"/>
      <c r="J13" s="472"/>
      <c r="K13" s="472"/>
      <c r="L13" s="472"/>
      <c r="M13" s="472"/>
      <c r="N13" s="472"/>
      <c r="O13" s="100" t="s">
        <v>166</v>
      </c>
    </row>
    <row r="14" spans="2:15" ht="21.75" customHeight="1" x14ac:dyDescent="0.25">
      <c r="B14" s="473" t="s">
        <v>199</v>
      </c>
      <c r="C14" s="473"/>
      <c r="D14" s="473"/>
      <c r="E14" s="473"/>
      <c r="F14" s="473"/>
      <c r="G14" s="472"/>
      <c r="H14" s="472"/>
      <c r="I14" s="472"/>
      <c r="J14" s="472"/>
      <c r="K14" s="472"/>
      <c r="L14" s="472"/>
      <c r="M14" s="472"/>
      <c r="N14" s="472"/>
      <c r="O14" s="100" t="s">
        <v>166</v>
      </c>
    </row>
    <row r="15" spans="2:15" ht="21.75" customHeight="1" x14ac:dyDescent="0.25">
      <c r="B15" s="473" t="s">
        <v>217</v>
      </c>
      <c r="C15" s="473"/>
      <c r="D15" s="473"/>
      <c r="E15" s="473"/>
      <c r="F15" s="473"/>
      <c r="G15" s="472"/>
      <c r="H15" s="472"/>
      <c r="I15" s="472"/>
      <c r="J15" s="472"/>
      <c r="K15" s="472"/>
      <c r="L15" s="472"/>
      <c r="M15" s="472"/>
      <c r="N15" s="472"/>
      <c r="O15" s="100" t="s">
        <v>166</v>
      </c>
    </row>
    <row r="16" spans="2:15" ht="21.75" customHeight="1" x14ac:dyDescent="0.25">
      <c r="B16" s="473" t="s">
        <v>338</v>
      </c>
      <c r="C16" s="473"/>
      <c r="D16" s="473"/>
      <c r="E16" s="473"/>
      <c r="F16" s="473"/>
      <c r="G16" s="472"/>
      <c r="H16" s="472"/>
      <c r="I16" s="472"/>
      <c r="J16" s="472"/>
      <c r="K16" s="472"/>
      <c r="L16" s="472"/>
      <c r="M16" s="472"/>
      <c r="N16" s="472"/>
      <c r="O16" s="100" t="s">
        <v>166</v>
      </c>
    </row>
    <row r="17" spans="2:15" ht="21.75" customHeight="1" x14ac:dyDescent="0.25">
      <c r="B17" s="473" t="s">
        <v>218</v>
      </c>
      <c r="C17" s="473"/>
      <c r="D17" s="473"/>
      <c r="E17" s="473"/>
      <c r="F17" s="473"/>
      <c r="G17" s="472"/>
      <c r="H17" s="472"/>
      <c r="I17" s="472"/>
      <c r="J17" s="472"/>
      <c r="K17" s="472"/>
      <c r="L17" s="472"/>
      <c r="M17" s="472"/>
      <c r="N17" s="472"/>
      <c r="O17" s="100" t="s">
        <v>166</v>
      </c>
    </row>
    <row r="18" spans="2:15" ht="27" customHeight="1" x14ac:dyDescent="0.25">
      <c r="B18" s="473" t="s">
        <v>219</v>
      </c>
      <c r="C18" s="473"/>
      <c r="D18" s="473"/>
      <c r="E18" s="473"/>
      <c r="F18" s="473"/>
      <c r="G18" s="472"/>
      <c r="H18" s="472"/>
      <c r="I18" s="472"/>
      <c r="J18" s="472"/>
      <c r="K18" s="472"/>
      <c r="L18" s="472"/>
      <c r="M18" s="472"/>
      <c r="N18" s="472"/>
      <c r="O18" s="100" t="s">
        <v>166</v>
      </c>
    </row>
    <row r="19" spans="2:15" ht="27" customHeight="1" x14ac:dyDescent="0.25">
      <c r="B19" s="473" t="s">
        <v>220</v>
      </c>
      <c r="C19" s="473"/>
      <c r="D19" s="473"/>
      <c r="E19" s="473"/>
      <c r="F19" s="473"/>
      <c r="G19" s="472"/>
      <c r="H19" s="472"/>
      <c r="I19" s="472"/>
      <c r="J19" s="472"/>
      <c r="K19" s="472"/>
      <c r="L19" s="472"/>
      <c r="M19" s="472"/>
      <c r="N19" s="472"/>
      <c r="O19" s="100" t="s">
        <v>166</v>
      </c>
    </row>
    <row r="20" spans="2:15" ht="21.75" customHeight="1" x14ac:dyDescent="0.25">
      <c r="B20" s="92"/>
      <c r="C20" s="92"/>
      <c r="D20" s="92"/>
      <c r="E20" s="92"/>
      <c r="F20" s="93"/>
      <c r="G20" s="93"/>
      <c r="H20" s="93"/>
      <c r="I20" s="93"/>
      <c r="J20" s="93"/>
      <c r="K20" s="93"/>
    </row>
    <row r="21" spans="2:15" ht="21.75" customHeight="1" x14ac:dyDescent="0.25">
      <c r="B21" s="92"/>
      <c r="C21" s="92"/>
      <c r="D21" s="92"/>
      <c r="E21" s="92"/>
      <c r="F21" s="91"/>
      <c r="G21" s="91"/>
      <c r="H21" s="91"/>
      <c r="I21" s="91"/>
      <c r="J21" s="91"/>
      <c r="K21" s="91"/>
    </row>
    <row r="22" spans="2:15" ht="21.75" customHeight="1" x14ac:dyDescent="0.25">
      <c r="B22" s="92"/>
      <c r="C22" s="92"/>
      <c r="D22" s="92"/>
      <c r="E22" s="92"/>
      <c r="F22" s="91"/>
      <c r="G22" s="91"/>
      <c r="H22" s="91"/>
      <c r="I22" s="91"/>
      <c r="J22" s="91"/>
      <c r="K22" s="91"/>
    </row>
    <row r="23" spans="2:15" ht="21.75" customHeight="1" x14ac:dyDescent="0.25">
      <c r="B23" s="92"/>
      <c r="C23" s="92"/>
      <c r="D23" s="92"/>
      <c r="E23" s="92"/>
      <c r="F23" s="91"/>
      <c r="G23" s="91"/>
      <c r="H23" s="91"/>
      <c r="I23" s="91"/>
      <c r="J23" s="91"/>
      <c r="K23" s="91"/>
    </row>
    <row r="24" spans="2:15" ht="21.75" customHeight="1" x14ac:dyDescent="0.25">
      <c r="B24" s="92"/>
      <c r="C24" s="92"/>
      <c r="D24" s="92"/>
      <c r="E24" s="92"/>
      <c r="F24" s="91"/>
      <c r="G24" s="91"/>
      <c r="H24" s="91"/>
      <c r="I24" s="91"/>
      <c r="J24" s="91"/>
      <c r="K24" s="91"/>
    </row>
    <row r="25" spans="2:15" ht="24" customHeight="1" x14ac:dyDescent="0.25">
      <c r="B25" s="92"/>
      <c r="C25" s="92"/>
      <c r="D25" s="92"/>
      <c r="E25" s="92"/>
      <c r="F25" s="91"/>
      <c r="G25" s="91"/>
      <c r="H25" s="91"/>
      <c r="I25" s="91"/>
      <c r="J25" s="91"/>
      <c r="K25" s="91"/>
    </row>
    <row r="26" spans="2:15" ht="24" customHeight="1" x14ac:dyDescent="0.25">
      <c r="B26" s="92"/>
      <c r="C26" s="92"/>
      <c r="D26" s="92"/>
      <c r="E26" s="92"/>
      <c r="F26" s="91"/>
      <c r="G26" s="91"/>
      <c r="H26" s="91"/>
      <c r="I26" s="91"/>
      <c r="J26" s="91"/>
      <c r="K26" s="91"/>
    </row>
    <row r="27" spans="2:15" ht="24" customHeight="1" x14ac:dyDescent="0.25">
      <c r="B27" s="91"/>
      <c r="C27" s="91"/>
      <c r="D27" s="91"/>
      <c r="E27" s="91"/>
      <c r="F27" s="91"/>
      <c r="G27" s="91"/>
      <c r="H27" s="91"/>
      <c r="I27" s="91"/>
      <c r="J27" s="91"/>
      <c r="K27" s="91"/>
    </row>
    <row r="28" spans="2:15" ht="24" customHeight="1" x14ac:dyDescent="0.25">
      <c r="B28" s="91"/>
      <c r="C28" s="91"/>
      <c r="D28" s="91"/>
      <c r="E28" s="91"/>
      <c r="F28" s="91"/>
      <c r="G28" s="91"/>
      <c r="H28" s="91"/>
      <c r="I28" s="91"/>
      <c r="J28" s="91"/>
      <c r="K28" s="91"/>
    </row>
    <row r="29" spans="2:15" ht="24" customHeight="1" x14ac:dyDescent="0.25">
      <c r="B29" s="92"/>
      <c r="C29" s="92"/>
      <c r="D29" s="92"/>
      <c r="E29" s="92"/>
      <c r="F29" s="92"/>
      <c r="G29" s="92"/>
      <c r="H29" s="92"/>
      <c r="I29" s="92"/>
      <c r="J29" s="92"/>
      <c r="K29" s="91"/>
    </row>
    <row r="30" spans="2:15" ht="24" customHeight="1" x14ac:dyDescent="0.25">
      <c r="B30" s="92"/>
      <c r="C30" s="92"/>
      <c r="D30" s="92"/>
      <c r="E30" s="92"/>
      <c r="F30" s="92"/>
      <c r="G30" s="92"/>
      <c r="H30" s="92"/>
      <c r="I30" s="92"/>
      <c r="J30" s="92"/>
      <c r="K30" s="91"/>
    </row>
    <row r="31" spans="2:15" ht="24" customHeight="1" x14ac:dyDescent="0.25">
      <c r="B31" s="94"/>
      <c r="C31" s="94"/>
      <c r="D31" s="94"/>
      <c r="E31" s="94"/>
      <c r="F31" s="94"/>
      <c r="G31" s="94"/>
      <c r="H31" s="94"/>
      <c r="I31" s="94"/>
      <c r="J31" s="94"/>
      <c r="K31" s="94"/>
    </row>
    <row r="32" spans="2:15" ht="15" customHeight="1" x14ac:dyDescent="0.25">
      <c r="B32" s="94"/>
      <c r="C32" s="94"/>
      <c r="D32" s="94"/>
      <c r="E32" s="94"/>
      <c r="F32" s="94"/>
      <c r="G32" s="94"/>
      <c r="H32" s="94"/>
      <c r="I32" s="94"/>
      <c r="J32" s="94"/>
      <c r="K32" s="94"/>
    </row>
    <row r="33" spans="2:11" ht="15" customHeight="1" x14ac:dyDescent="0.25">
      <c r="B33" s="95"/>
      <c r="C33" s="95"/>
      <c r="D33" s="95"/>
      <c r="E33" s="95"/>
      <c r="F33" s="95"/>
      <c r="G33" s="95"/>
      <c r="H33" s="95"/>
      <c r="I33" s="95"/>
      <c r="J33" s="95"/>
      <c r="K33" s="95"/>
    </row>
    <row r="34" spans="2:11" ht="24" customHeight="1" x14ac:dyDescent="0.25">
      <c r="B34" s="95"/>
      <c r="C34" s="95"/>
      <c r="D34" s="95"/>
      <c r="E34" s="95"/>
      <c r="F34" s="95"/>
      <c r="G34" s="95"/>
      <c r="H34" s="95"/>
      <c r="I34" s="95"/>
      <c r="J34" s="95"/>
      <c r="K34" s="95"/>
    </row>
    <row r="35" spans="2:11" ht="24" customHeight="1" x14ac:dyDescent="0.25">
      <c r="B35" s="95"/>
      <c r="C35" s="95"/>
      <c r="D35" s="95"/>
      <c r="E35" s="95"/>
      <c r="F35" s="95"/>
      <c r="G35" s="95"/>
      <c r="H35" s="95"/>
      <c r="I35" s="95"/>
      <c r="J35" s="95"/>
      <c r="K35" s="95"/>
    </row>
    <row r="36" spans="2:11" ht="15" customHeight="1" x14ac:dyDescent="0.25"/>
    <row r="37" spans="2:11" ht="15" customHeight="1" x14ac:dyDescent="0.25"/>
    <row r="38" spans="2:11" ht="15" customHeight="1" x14ac:dyDescent="0.25"/>
    <row r="39" spans="2:11" ht="15" customHeight="1" x14ac:dyDescent="0.25"/>
    <row r="40" spans="2:11" ht="15" customHeight="1" x14ac:dyDescent="0.25"/>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35">
    <mergeCell ref="B18:F18"/>
    <mergeCell ref="G18:N18"/>
    <mergeCell ref="B19:F19"/>
    <mergeCell ref="G19:N19"/>
    <mergeCell ref="B15:F15"/>
    <mergeCell ref="G15:N15"/>
    <mergeCell ref="B16:F16"/>
    <mergeCell ref="G16:N16"/>
    <mergeCell ref="B17:F17"/>
    <mergeCell ref="G17:N17"/>
    <mergeCell ref="B12:F12"/>
    <mergeCell ref="G12:N12"/>
    <mergeCell ref="B13:F13"/>
    <mergeCell ref="G13:N13"/>
    <mergeCell ref="B14:F14"/>
    <mergeCell ref="G14:N14"/>
    <mergeCell ref="B9:F9"/>
    <mergeCell ref="G9:N9"/>
    <mergeCell ref="B10:F10"/>
    <mergeCell ref="G10:N10"/>
    <mergeCell ref="B11:F11"/>
    <mergeCell ref="G11:N11"/>
    <mergeCell ref="B6:F6"/>
    <mergeCell ref="G6:N6"/>
    <mergeCell ref="B7:F7"/>
    <mergeCell ref="G7:N7"/>
    <mergeCell ref="B8:F8"/>
    <mergeCell ref="G8:N8"/>
    <mergeCell ref="B5:F5"/>
    <mergeCell ref="G5:N5"/>
    <mergeCell ref="B1:O1"/>
    <mergeCell ref="B2:K2"/>
    <mergeCell ref="B3:O3"/>
    <mergeCell ref="B4:F4"/>
    <mergeCell ref="G4:N4"/>
  </mergeCells>
  <pageMargins left="0.23622047244094491" right="0.23622047244094491"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A89"/>
  <sheetViews>
    <sheetView zoomScaleNormal="100" workbookViewId="0">
      <selection activeCell="H6" sqref="H6:L6"/>
    </sheetView>
  </sheetViews>
  <sheetFormatPr defaultRowHeight="15" x14ac:dyDescent="0.25"/>
  <cols>
    <col min="1" max="1" width="2" style="79" customWidth="1"/>
    <col min="2" max="2" width="9.7109375" style="79" customWidth="1"/>
    <col min="3" max="8" width="5.7109375" style="79" customWidth="1"/>
    <col min="9" max="9" width="6.7109375" style="79" customWidth="1"/>
    <col min="10" max="12" width="8.7109375" style="79" customWidth="1"/>
    <col min="13" max="16" width="6.7109375" style="79" customWidth="1"/>
    <col min="17" max="17" width="8.7109375" style="79" customWidth="1"/>
    <col min="18" max="18" width="5.7109375" style="79" customWidth="1"/>
    <col min="19" max="20" width="12.7109375" style="79" customWidth="1"/>
    <col min="21" max="16384" width="9.140625" style="79"/>
  </cols>
  <sheetData>
    <row r="1" spans="2:27" ht="7.5" customHeight="1" x14ac:dyDescent="0.25">
      <c r="B1" s="300" t="s">
        <v>309</v>
      </c>
      <c r="C1" s="301"/>
      <c r="D1" s="301"/>
      <c r="E1" s="301"/>
      <c r="F1" s="302"/>
      <c r="G1" s="306"/>
      <c r="H1" s="306"/>
      <c r="I1" s="306"/>
      <c r="J1" s="306"/>
      <c r="K1" s="298" t="s">
        <v>308</v>
      </c>
      <c r="L1" s="298"/>
      <c r="M1" s="298"/>
      <c r="N1" s="306"/>
      <c r="O1" s="306"/>
      <c r="P1" s="306"/>
      <c r="Q1" s="306"/>
      <c r="R1" s="306"/>
      <c r="S1" s="294" t="s">
        <v>307</v>
      </c>
      <c r="T1" s="295"/>
    </row>
    <row r="2" spans="2:27" ht="16.5" customHeight="1" x14ac:dyDescent="0.25">
      <c r="B2" s="303"/>
      <c r="C2" s="304"/>
      <c r="D2" s="304"/>
      <c r="E2" s="304"/>
      <c r="F2" s="305"/>
      <c r="G2" s="307"/>
      <c r="H2" s="307"/>
      <c r="I2" s="307"/>
      <c r="J2" s="307"/>
      <c r="K2" s="299"/>
      <c r="L2" s="299"/>
      <c r="M2" s="299"/>
      <c r="N2" s="307"/>
      <c r="O2" s="307"/>
      <c r="P2" s="307"/>
      <c r="Q2" s="307"/>
      <c r="R2" s="307"/>
      <c r="S2" s="296"/>
      <c r="T2" s="297"/>
    </row>
    <row r="3" spans="2:27" ht="30" customHeight="1" x14ac:dyDescent="0.25">
      <c r="B3" s="311" t="s">
        <v>284</v>
      </c>
      <c r="C3" s="311"/>
      <c r="D3" s="311"/>
      <c r="E3" s="311"/>
      <c r="F3" s="311"/>
      <c r="G3" s="311"/>
      <c r="H3" s="311"/>
      <c r="I3" s="311"/>
      <c r="J3" s="311"/>
      <c r="K3" s="311"/>
      <c r="L3" s="311"/>
      <c r="M3" s="311"/>
      <c r="N3" s="311"/>
      <c r="O3" s="311"/>
      <c r="P3" s="311"/>
      <c r="Q3" s="311"/>
      <c r="R3" s="311"/>
      <c r="S3" s="311"/>
      <c r="T3" s="311"/>
    </row>
    <row r="4" spans="2:27" ht="18" customHeight="1" x14ac:dyDescent="0.25">
      <c r="B4" s="312" t="s">
        <v>29</v>
      </c>
      <c r="C4" s="313"/>
      <c r="D4" s="314"/>
      <c r="E4" s="312" t="s">
        <v>30</v>
      </c>
      <c r="F4" s="313"/>
      <c r="G4" s="314"/>
      <c r="H4" s="315">
        <f>'WP (Berth - Pilot)'!P3</f>
        <v>6.4</v>
      </c>
      <c r="I4" s="316"/>
      <c r="J4" s="317"/>
      <c r="K4" s="312" t="s">
        <v>35</v>
      </c>
      <c r="L4" s="314"/>
      <c r="M4" s="315">
        <f>'WP (Berth - Pilot)'!Q3</f>
        <v>7.55</v>
      </c>
      <c r="N4" s="316"/>
      <c r="O4" s="317"/>
      <c r="P4" s="285" t="s">
        <v>36</v>
      </c>
      <c r="Q4" s="285"/>
      <c r="R4" s="285"/>
      <c r="S4" s="318">
        <f>'WP (Berth - Pilot)'!R3</f>
        <v>8.6999999999999993</v>
      </c>
      <c r="T4" s="318"/>
      <c r="W4" s="165"/>
      <c r="X4" s="165"/>
      <c r="Y4" s="165"/>
      <c r="Z4" s="165"/>
      <c r="AA4" s="165"/>
    </row>
    <row r="5" spans="2:27" ht="18" customHeight="1" x14ac:dyDescent="0.25">
      <c r="B5" s="262" t="s">
        <v>240</v>
      </c>
      <c r="C5" s="262"/>
      <c r="D5" s="262"/>
      <c r="E5" s="262"/>
      <c r="F5" s="262"/>
      <c r="G5" s="262"/>
      <c r="H5" s="262"/>
      <c r="I5" s="262"/>
      <c r="J5" s="262"/>
      <c r="K5" s="262"/>
      <c r="L5" s="262"/>
      <c r="M5" s="290" t="s">
        <v>348</v>
      </c>
      <c r="N5" s="291"/>
      <c r="O5" s="291"/>
      <c r="P5" s="292"/>
      <c r="Q5" s="292"/>
      <c r="R5" s="292"/>
      <c r="S5" s="292"/>
      <c r="T5" s="293"/>
      <c r="W5" s="165"/>
      <c r="X5" s="155" t="s">
        <v>297</v>
      </c>
      <c r="Y5" s="308">
        <f>H4</f>
        <v>6.4</v>
      </c>
      <c r="Z5" s="309"/>
      <c r="AA5" s="310"/>
    </row>
    <row r="6" spans="2:27" ht="18" customHeight="1" x14ac:dyDescent="0.25">
      <c r="B6" s="280" t="s">
        <v>37</v>
      </c>
      <c r="C6" s="280"/>
      <c r="D6" s="280"/>
      <c r="E6" s="281">
        <f>Y12</f>
        <v>41.180794460641401</v>
      </c>
      <c r="F6" s="282"/>
      <c r="G6" s="283"/>
      <c r="H6" s="280" t="s">
        <v>241</v>
      </c>
      <c r="I6" s="280"/>
      <c r="J6" s="280"/>
      <c r="K6" s="280"/>
      <c r="L6" s="280"/>
      <c r="M6" s="284" t="s">
        <v>54</v>
      </c>
      <c r="N6" s="284"/>
      <c r="O6" s="284"/>
      <c r="P6" s="285"/>
      <c r="Q6" s="285"/>
      <c r="R6" s="285"/>
      <c r="S6" s="285"/>
      <c r="T6" s="285"/>
      <c r="W6" s="165"/>
      <c r="X6" s="155" t="s">
        <v>298</v>
      </c>
      <c r="Y6" s="308">
        <f>S4</f>
        <v>8.6999999999999993</v>
      </c>
      <c r="Z6" s="310"/>
      <c r="AA6" s="156"/>
    </row>
    <row r="7" spans="2:27" ht="18" customHeight="1" x14ac:dyDescent="0.25">
      <c r="B7" s="262" t="s">
        <v>38</v>
      </c>
      <c r="C7" s="262"/>
      <c r="D7" s="262"/>
      <c r="E7" s="286">
        <v>12</v>
      </c>
      <c r="F7" s="287"/>
      <c r="G7" s="287"/>
      <c r="H7" s="287"/>
      <c r="I7" s="287"/>
      <c r="J7" s="288"/>
      <c r="K7" s="262" t="s">
        <v>242</v>
      </c>
      <c r="L7" s="262"/>
      <c r="M7" s="289">
        <v>12</v>
      </c>
      <c r="N7" s="289"/>
      <c r="O7" s="289"/>
      <c r="P7" s="285" t="s">
        <v>55</v>
      </c>
      <c r="Q7" s="285"/>
      <c r="R7" s="285"/>
      <c r="S7" s="263" t="s">
        <v>342</v>
      </c>
      <c r="T7" s="263"/>
      <c r="W7" s="165"/>
      <c r="X7" s="155" t="s">
        <v>299</v>
      </c>
      <c r="Y7" s="155">
        <f>(Y5+Y6)/2</f>
        <v>7.55</v>
      </c>
      <c r="Z7" s="156"/>
      <c r="AA7" s="156"/>
    </row>
    <row r="8" spans="2:27" ht="18" customHeight="1" x14ac:dyDescent="0.25">
      <c r="B8" s="262" t="s">
        <v>39</v>
      </c>
      <c r="C8" s="262"/>
      <c r="D8" s="262"/>
      <c r="E8" s="262"/>
      <c r="F8" s="262"/>
      <c r="G8" s="262"/>
      <c r="H8" s="262"/>
      <c r="I8" s="262"/>
      <c r="J8" s="262"/>
      <c r="K8" s="263" t="s">
        <v>343</v>
      </c>
      <c r="L8" s="263"/>
      <c r="M8" s="263"/>
      <c r="N8" s="263"/>
      <c r="O8" s="263"/>
      <c r="P8" s="263"/>
      <c r="Q8" s="263"/>
      <c r="R8" s="263"/>
      <c r="S8" s="263"/>
      <c r="T8" s="263"/>
      <c r="W8" s="165"/>
      <c r="X8" s="155" t="s">
        <v>300</v>
      </c>
      <c r="Y8" s="155">
        <v>49.6</v>
      </c>
      <c r="Z8" s="156"/>
      <c r="AA8" s="156"/>
    </row>
    <row r="9" spans="2:27" ht="18" customHeight="1" x14ac:dyDescent="0.25">
      <c r="B9" s="264" t="s">
        <v>243</v>
      </c>
      <c r="C9" s="264"/>
      <c r="D9" s="264"/>
      <c r="E9" s="264"/>
      <c r="F9" s="264"/>
      <c r="G9" s="264"/>
      <c r="H9" s="264"/>
      <c r="I9" s="264"/>
      <c r="J9" s="264"/>
      <c r="K9" s="265"/>
      <c r="L9" s="265"/>
      <c r="M9" s="265"/>
      <c r="N9" s="265"/>
      <c r="O9" s="265"/>
      <c r="P9" s="265"/>
      <c r="Q9" s="265"/>
      <c r="R9" s="266" t="s">
        <v>166</v>
      </c>
      <c r="S9" s="266"/>
      <c r="T9" s="266"/>
      <c r="W9" s="165"/>
      <c r="X9" s="155" t="s">
        <v>301</v>
      </c>
      <c r="Y9" s="157">
        <f>Y6-Y5</f>
        <v>2.2999999999999989</v>
      </c>
      <c r="Z9" s="156"/>
      <c r="AA9" s="156"/>
    </row>
    <row r="10" spans="2:27" ht="15" customHeight="1" x14ac:dyDescent="0.25">
      <c r="B10" s="267"/>
      <c r="C10" s="267"/>
      <c r="D10" s="267"/>
      <c r="E10" s="267"/>
      <c r="F10" s="267"/>
      <c r="G10" s="267"/>
      <c r="H10" s="267"/>
      <c r="I10" s="267"/>
      <c r="J10" s="267"/>
      <c r="K10" s="267"/>
      <c r="L10" s="267"/>
      <c r="M10" s="267"/>
      <c r="N10" s="267"/>
      <c r="O10" s="267"/>
      <c r="P10" s="267"/>
      <c r="Q10" s="267"/>
      <c r="R10" s="267"/>
      <c r="S10" s="267"/>
      <c r="T10" s="268"/>
      <c r="W10" s="165"/>
      <c r="X10" s="155" t="s">
        <v>302</v>
      </c>
      <c r="Y10" s="157">
        <f>Y9*33.5/274.4</f>
        <v>0.28079446064139935</v>
      </c>
      <c r="Z10" s="156"/>
      <c r="AA10" s="156"/>
    </row>
    <row r="11" spans="2:27" ht="18" customHeight="1" x14ac:dyDescent="0.25">
      <c r="B11" s="269" t="s">
        <v>266</v>
      </c>
      <c r="C11" s="270"/>
      <c r="D11" s="270"/>
      <c r="E11" s="270"/>
      <c r="F11" s="270"/>
      <c r="G11" s="270"/>
      <c r="H11" s="270"/>
      <c r="I11" s="270"/>
      <c r="J11" s="270"/>
      <c r="K11" s="270"/>
      <c r="L11" s="270"/>
      <c r="M11" s="270"/>
      <c r="N11" s="270"/>
      <c r="O11" s="270"/>
      <c r="P11" s="270"/>
      <c r="Q11" s="270"/>
      <c r="R11" s="270"/>
      <c r="S11" s="270"/>
      <c r="T11" s="271"/>
      <c r="W11" s="165"/>
      <c r="X11" s="155" t="s">
        <v>303</v>
      </c>
      <c r="Y11" s="157">
        <f>Y6-Y10</f>
        <v>8.4192055393586003</v>
      </c>
      <c r="Z11" s="156"/>
      <c r="AA11" s="156"/>
    </row>
    <row r="12" spans="2:27" ht="25.5" customHeight="1" x14ac:dyDescent="0.25">
      <c r="B12" s="262" t="s">
        <v>244</v>
      </c>
      <c r="C12" s="262"/>
      <c r="D12" s="262"/>
      <c r="E12" s="262"/>
      <c r="F12" s="262"/>
      <c r="G12" s="262"/>
      <c r="H12" s="272">
        <f>'WP (Berth - Pilot)'!O5</f>
        <v>0</v>
      </c>
      <c r="I12" s="273"/>
      <c r="J12" s="274"/>
      <c r="K12" s="262" t="s">
        <v>245</v>
      </c>
      <c r="L12" s="262"/>
      <c r="M12" s="275">
        <f>'WP (Berth - Pilot)'!R4</f>
        <v>13</v>
      </c>
      <c r="N12" s="276"/>
      <c r="O12" s="277"/>
      <c r="P12" s="278" t="s">
        <v>41</v>
      </c>
      <c r="Q12" s="279"/>
      <c r="R12" s="279"/>
      <c r="S12" s="260">
        <f>'WP (Berth - Pilot)'!O4</f>
        <v>0</v>
      </c>
      <c r="T12" s="261"/>
      <c r="W12" s="165"/>
      <c r="X12" s="155" t="s">
        <v>304</v>
      </c>
      <c r="Y12" s="157">
        <f>Y8-Y11</f>
        <v>41.180794460641401</v>
      </c>
      <c r="Z12" s="156"/>
      <c r="AA12" s="156"/>
    </row>
    <row r="13" spans="2:27" s="103" customFormat="1" ht="15" customHeight="1" x14ac:dyDescent="0.25">
      <c r="B13" s="244" t="s">
        <v>42</v>
      </c>
      <c r="C13" s="244"/>
      <c r="D13" s="244"/>
      <c r="E13" s="244"/>
      <c r="F13" s="244"/>
      <c r="G13" s="244"/>
      <c r="H13" s="244"/>
      <c r="I13" s="244"/>
      <c r="J13" s="244"/>
      <c r="K13" s="244"/>
      <c r="L13" s="244"/>
      <c r="M13" s="244"/>
      <c r="N13" s="244"/>
      <c r="O13" s="244"/>
      <c r="P13" s="244"/>
      <c r="Q13" s="244"/>
      <c r="R13" s="244"/>
      <c r="S13" s="245"/>
      <c r="T13" s="246"/>
      <c r="W13" s="166"/>
      <c r="X13" s="166"/>
      <c r="Y13" s="166"/>
      <c r="Z13" s="166"/>
      <c r="AA13" s="166"/>
    </row>
    <row r="14" spans="2:27" ht="15" customHeight="1" x14ac:dyDescent="0.25">
      <c r="B14" s="247" t="s">
        <v>246</v>
      </c>
      <c r="C14" s="248" t="s">
        <v>247</v>
      </c>
      <c r="D14" s="248"/>
      <c r="E14" s="248"/>
      <c r="F14" s="248"/>
      <c r="G14" s="248"/>
      <c r="H14" s="248"/>
      <c r="I14" s="249" t="s">
        <v>31</v>
      </c>
      <c r="J14" s="252" t="s">
        <v>248</v>
      </c>
      <c r="K14" s="253" t="s">
        <v>32</v>
      </c>
      <c r="L14" s="253" t="s">
        <v>249</v>
      </c>
      <c r="M14" s="243" t="s">
        <v>250</v>
      </c>
      <c r="N14" s="243" t="s">
        <v>251</v>
      </c>
      <c r="O14" s="243" t="s">
        <v>252</v>
      </c>
      <c r="P14" s="243" t="s">
        <v>253</v>
      </c>
      <c r="Q14" s="243" t="s">
        <v>254</v>
      </c>
      <c r="R14" s="243"/>
      <c r="S14" s="243"/>
      <c r="T14" s="243"/>
    </row>
    <row r="15" spans="2:27" x14ac:dyDescent="0.25">
      <c r="B15" s="247"/>
      <c r="C15" s="254" t="s">
        <v>3</v>
      </c>
      <c r="D15" s="255"/>
      <c r="E15" s="256"/>
      <c r="F15" s="254" t="s">
        <v>8</v>
      </c>
      <c r="G15" s="255"/>
      <c r="H15" s="256"/>
      <c r="I15" s="250"/>
      <c r="J15" s="252"/>
      <c r="K15" s="253"/>
      <c r="L15" s="253"/>
      <c r="M15" s="243"/>
      <c r="N15" s="243"/>
      <c r="O15" s="243"/>
      <c r="P15" s="243"/>
      <c r="Q15" s="243"/>
      <c r="R15" s="243"/>
      <c r="S15" s="243"/>
      <c r="T15" s="243"/>
    </row>
    <row r="16" spans="2:27" x14ac:dyDescent="0.25">
      <c r="B16" s="247"/>
      <c r="C16" s="257"/>
      <c r="D16" s="258"/>
      <c r="E16" s="259"/>
      <c r="F16" s="257" t="s">
        <v>23</v>
      </c>
      <c r="G16" s="258" t="s">
        <v>24</v>
      </c>
      <c r="H16" s="259"/>
      <c r="I16" s="251"/>
      <c r="J16" s="252"/>
      <c r="K16" s="253"/>
      <c r="L16" s="253"/>
      <c r="M16" s="243"/>
      <c r="N16" s="243"/>
      <c r="O16" s="243"/>
      <c r="P16" s="243"/>
      <c r="Q16" s="243"/>
      <c r="R16" s="243"/>
      <c r="S16" s="243"/>
      <c r="T16" s="243"/>
    </row>
    <row r="17" spans="2:20" ht="33" customHeight="1" x14ac:dyDescent="0.25">
      <c r="B17" s="68">
        <f>'WP (Berth - Pilot)'!G10</f>
        <v>1</v>
      </c>
      <c r="C17" s="167">
        <f>'WP (Berth - Pilot)'!H10</f>
        <v>0</v>
      </c>
      <c r="D17" s="168">
        <f>'WP (Berth - Pilot)'!I10</f>
        <v>0</v>
      </c>
      <c r="E17" s="169" t="str">
        <f>'WP (Berth - Pilot)'!J10</f>
        <v>N</v>
      </c>
      <c r="F17" s="170">
        <f>'WP (Berth - Pilot)'!K10</f>
        <v>0</v>
      </c>
      <c r="G17" s="168">
        <f>'WP (Berth - Pilot)'!L10</f>
        <v>0</v>
      </c>
      <c r="H17" s="171" t="str">
        <f>'WP (Berth - Pilot)'!M10</f>
        <v>W</v>
      </c>
      <c r="I17" s="172">
        <f t="shared" ref="I17:I80" si="0">Speed</f>
        <v>13</v>
      </c>
      <c r="J17" s="173" t="s">
        <v>255</v>
      </c>
      <c r="K17" s="174" t="s">
        <v>255</v>
      </c>
      <c r="L17" s="175" t="s">
        <v>255</v>
      </c>
      <c r="M17" s="201" t="str">
        <f>'WP (Berth - Pilot)'!T10</f>
        <v>See DOSCA &amp; ADTT</v>
      </c>
      <c r="N17" s="73">
        <f>'WP (Berth - Pilot)'!U10</f>
        <v>0</v>
      </c>
      <c r="O17" s="78">
        <f>'WP (Berth - Pilot)'!V10</f>
        <v>5</v>
      </c>
      <c r="P17" s="164" t="s">
        <v>256</v>
      </c>
      <c r="Q17" s="237" t="s">
        <v>345</v>
      </c>
      <c r="R17" s="238"/>
      <c r="S17" s="238"/>
      <c r="T17" s="239"/>
    </row>
    <row r="18" spans="2:20" ht="33" customHeight="1" x14ac:dyDescent="0.25">
      <c r="B18" s="70">
        <f>'WP (Berth - Pilot)'!G11</f>
        <v>2</v>
      </c>
      <c r="C18" s="176">
        <f>'WP (Berth - Pilot)'!H11</f>
        <v>0</v>
      </c>
      <c r="D18" s="177">
        <f>'WP (Berth - Pilot)'!I11</f>
        <v>0</v>
      </c>
      <c r="E18" s="178" t="str">
        <f>'WP (Berth - Pilot)'!J11</f>
        <v>N</v>
      </c>
      <c r="F18" s="179">
        <f>'WP (Berth - Pilot)'!K11</f>
        <v>0</v>
      </c>
      <c r="G18" s="177">
        <f>'WP (Berth - Pilot)'!L11</f>
        <v>0</v>
      </c>
      <c r="H18" s="180" t="str">
        <f>'WP (Berth - Pilot)'!M11</f>
        <v>W</v>
      </c>
      <c r="I18" s="181">
        <f t="shared" si="0"/>
        <v>13</v>
      </c>
      <c r="J18" s="182" t="str">
        <f>'WP (Berth - Pilot)'!O11</f>
        <v xml:space="preserve"> </v>
      </c>
      <c r="K18" s="183" t="str">
        <f>'WP (Berth - Pilot)'!P11</f>
        <v xml:space="preserve"> </v>
      </c>
      <c r="L18" s="184" t="e">
        <f>K18/I18</f>
        <v>#VALUE!</v>
      </c>
      <c r="M18" s="202" t="str">
        <f>'WP (Berth - Pilot)'!T11</f>
        <v>See DOSCA &amp; ADTT</v>
      </c>
      <c r="N18" s="72">
        <f>'WP (Berth - Pilot)'!U11</f>
        <v>18.2</v>
      </c>
      <c r="O18" s="80">
        <f>'WP (Berth - Pilot)'!V11</f>
        <v>5</v>
      </c>
      <c r="P18" s="163" t="s">
        <v>256</v>
      </c>
      <c r="Q18" s="240" t="s">
        <v>345</v>
      </c>
      <c r="R18" s="241"/>
      <c r="S18" s="241"/>
      <c r="T18" s="242"/>
    </row>
    <row r="19" spans="2:20" ht="33" customHeight="1" x14ac:dyDescent="0.25">
      <c r="B19" s="68">
        <f>'WP (Berth - Pilot)'!G12</f>
        <v>2</v>
      </c>
      <c r="C19" s="167">
        <f>'WP (Berth - Pilot)'!H12</f>
        <v>0</v>
      </c>
      <c r="D19" s="168">
        <f>'WP (Berth - Pilot)'!I12</f>
        <v>0</v>
      </c>
      <c r="E19" s="169" t="str">
        <f>'WP (Berth - Pilot)'!J12</f>
        <v>N</v>
      </c>
      <c r="F19" s="170">
        <f>'WP (Berth - Pilot)'!K12</f>
        <v>0</v>
      </c>
      <c r="G19" s="168">
        <f>'WP (Berth - Pilot)'!L12</f>
        <v>0</v>
      </c>
      <c r="H19" s="171" t="str">
        <f>'WP (Berth - Pilot)'!M12</f>
        <v>W</v>
      </c>
      <c r="I19" s="172">
        <f t="shared" si="0"/>
        <v>13</v>
      </c>
      <c r="J19" s="185" t="str">
        <f>'WP (Berth - Pilot)'!O12</f>
        <v xml:space="preserve"> </v>
      </c>
      <c r="K19" s="186" t="str">
        <f>'WP (Berth - Pilot)'!P12</f>
        <v xml:space="preserve"> </v>
      </c>
      <c r="L19" s="187" t="e">
        <f>K19/I19</f>
        <v>#VALUE!</v>
      </c>
      <c r="M19" s="201" t="str">
        <f>'WP (Berth - Pilot)'!T12</f>
        <v>See DOSCA &amp; ADTT</v>
      </c>
      <c r="N19" s="73">
        <f>'WP (Berth - Pilot)'!U12</f>
        <v>17.899999999999999</v>
      </c>
      <c r="O19" s="78">
        <f>'WP (Berth - Pilot)'!V12</f>
        <v>5</v>
      </c>
      <c r="P19" s="164" t="s">
        <v>256</v>
      </c>
      <c r="Q19" s="237" t="s">
        <v>345</v>
      </c>
      <c r="R19" s="238"/>
      <c r="S19" s="238"/>
      <c r="T19" s="239"/>
    </row>
    <row r="20" spans="2:20" ht="33" customHeight="1" x14ac:dyDescent="0.25">
      <c r="B20" s="70">
        <f>'WP (Berth - Pilot)'!G13</f>
        <v>3</v>
      </c>
      <c r="C20" s="176">
        <f>'WP (Berth - Pilot)'!H13</f>
        <v>0</v>
      </c>
      <c r="D20" s="177">
        <f>'WP (Berth - Pilot)'!I13</f>
        <v>0</v>
      </c>
      <c r="E20" s="178" t="str">
        <f>'WP (Berth - Pilot)'!J13</f>
        <v>N</v>
      </c>
      <c r="F20" s="179">
        <f>'WP (Berth - Pilot)'!K13</f>
        <v>0</v>
      </c>
      <c r="G20" s="177">
        <f>'WP (Berth - Pilot)'!L13</f>
        <v>0</v>
      </c>
      <c r="H20" s="180" t="str">
        <f>'WP (Berth - Pilot)'!M13</f>
        <v>W</v>
      </c>
      <c r="I20" s="181">
        <f t="shared" si="0"/>
        <v>13</v>
      </c>
      <c r="J20" s="182" t="str">
        <f>'WP (Berth - Pilot)'!O13</f>
        <v xml:space="preserve"> </v>
      </c>
      <c r="K20" s="183" t="str">
        <f>'WP (Berth - Pilot)'!P13</f>
        <v xml:space="preserve"> </v>
      </c>
      <c r="L20" s="184" t="e">
        <f t="shared" ref="L20:L83" si="1">K20/I20</f>
        <v>#VALUE!</v>
      </c>
      <c r="M20" s="202" t="str">
        <f>'WP (Berth - Pilot)'!T13</f>
        <v>See DOSCA &amp; ADTT</v>
      </c>
      <c r="N20" s="72">
        <f>'WP (Berth - Pilot)'!U13</f>
        <v>20.100000000000001</v>
      </c>
      <c r="O20" s="80">
        <f>'WP (Berth - Pilot)'!V13</f>
        <v>5</v>
      </c>
      <c r="P20" s="163" t="s">
        <v>256</v>
      </c>
      <c r="Q20" s="240" t="s">
        <v>345</v>
      </c>
      <c r="R20" s="241"/>
      <c r="S20" s="241"/>
      <c r="T20" s="242"/>
    </row>
    <row r="21" spans="2:20" ht="33" customHeight="1" x14ac:dyDescent="0.25">
      <c r="B21" s="68">
        <f>'WP (Berth - Pilot)'!G14</f>
        <v>4</v>
      </c>
      <c r="C21" s="167">
        <f>'WP (Berth - Pilot)'!H14</f>
        <v>0</v>
      </c>
      <c r="D21" s="168">
        <f>'WP (Berth - Pilot)'!I14</f>
        <v>0</v>
      </c>
      <c r="E21" s="169" t="str">
        <f>'WP (Berth - Pilot)'!J14</f>
        <v>N</v>
      </c>
      <c r="F21" s="170">
        <f>'WP (Berth - Pilot)'!K14</f>
        <v>0</v>
      </c>
      <c r="G21" s="168">
        <f>'WP (Berth - Pilot)'!L14</f>
        <v>0</v>
      </c>
      <c r="H21" s="171" t="str">
        <f>'WP (Berth - Pilot)'!M14</f>
        <v>W</v>
      </c>
      <c r="I21" s="172">
        <f t="shared" si="0"/>
        <v>13</v>
      </c>
      <c r="J21" s="185" t="str">
        <f>'WP (Berth - Pilot)'!O14</f>
        <v xml:space="preserve"> </v>
      </c>
      <c r="K21" s="186" t="str">
        <f>'WP (Berth - Pilot)'!P14</f>
        <v xml:space="preserve"> </v>
      </c>
      <c r="L21" s="187" t="e">
        <f t="shared" si="1"/>
        <v>#VALUE!</v>
      </c>
      <c r="M21" s="201" t="str">
        <f>'WP (Berth - Pilot)'!T14</f>
        <v>See DOSCA &amp; ADTT</v>
      </c>
      <c r="N21" s="73">
        <f>'WP (Berth - Pilot)'!U14</f>
        <v>18.2</v>
      </c>
      <c r="O21" s="78">
        <f>'WP (Berth - Pilot)'!V14</f>
        <v>5</v>
      </c>
      <c r="P21" s="164" t="s">
        <v>256</v>
      </c>
      <c r="Q21" s="237" t="s">
        <v>345</v>
      </c>
      <c r="R21" s="238"/>
      <c r="S21" s="238"/>
      <c r="T21" s="239"/>
    </row>
    <row r="22" spans="2:20" ht="33" customHeight="1" x14ac:dyDescent="0.25">
      <c r="B22" s="70">
        <f>'WP (Berth - Pilot)'!G15</f>
        <v>5</v>
      </c>
      <c r="C22" s="176">
        <f>'WP (Berth - Pilot)'!H15</f>
        <v>0</v>
      </c>
      <c r="D22" s="177">
        <f>'WP (Berth - Pilot)'!I15</f>
        <v>0</v>
      </c>
      <c r="E22" s="178" t="str">
        <f>'WP (Berth - Pilot)'!J15</f>
        <v>N</v>
      </c>
      <c r="F22" s="179">
        <f>'WP (Berth - Pilot)'!K15</f>
        <v>0</v>
      </c>
      <c r="G22" s="177">
        <f>'WP (Berth - Pilot)'!L15</f>
        <v>0</v>
      </c>
      <c r="H22" s="180" t="str">
        <f>'WP (Berth - Pilot)'!M15</f>
        <v>W</v>
      </c>
      <c r="I22" s="181">
        <f t="shared" si="0"/>
        <v>13</v>
      </c>
      <c r="J22" s="182" t="str">
        <f>'WP (Berth - Pilot)'!O15</f>
        <v xml:space="preserve"> </v>
      </c>
      <c r="K22" s="183" t="str">
        <f>'WP (Berth - Pilot)'!P15</f>
        <v xml:space="preserve"> </v>
      </c>
      <c r="L22" s="184" t="e">
        <f t="shared" si="1"/>
        <v>#VALUE!</v>
      </c>
      <c r="M22" s="202" t="str">
        <f>'WP (Berth - Pilot)'!T15</f>
        <v>See DOSCA &amp; ADTT</v>
      </c>
      <c r="N22" s="72">
        <f>'WP (Berth - Pilot)'!U15</f>
        <v>17.5</v>
      </c>
      <c r="O22" s="80">
        <f>'WP (Berth - Pilot)'!V15</f>
        <v>5</v>
      </c>
      <c r="P22" s="163" t="s">
        <v>256</v>
      </c>
      <c r="Q22" s="240" t="s">
        <v>345</v>
      </c>
      <c r="R22" s="241"/>
      <c r="S22" s="241"/>
      <c r="T22" s="242"/>
    </row>
    <row r="23" spans="2:20" ht="33" customHeight="1" x14ac:dyDescent="0.25">
      <c r="B23" s="68">
        <f>'WP (Berth - Pilot)'!G16</f>
        <v>6</v>
      </c>
      <c r="C23" s="167">
        <f>'WP (Berth - Pilot)'!H16</f>
        <v>0</v>
      </c>
      <c r="D23" s="168">
        <f>'WP (Berth - Pilot)'!I16</f>
        <v>0</v>
      </c>
      <c r="E23" s="169" t="str">
        <f>'WP (Berth - Pilot)'!J16</f>
        <v>N</v>
      </c>
      <c r="F23" s="170">
        <f>'WP (Berth - Pilot)'!K16</f>
        <v>0</v>
      </c>
      <c r="G23" s="168">
        <f>'WP (Berth - Pilot)'!L16</f>
        <v>0</v>
      </c>
      <c r="H23" s="171" t="str">
        <f>'WP (Berth - Pilot)'!M16</f>
        <v>W</v>
      </c>
      <c r="I23" s="172">
        <f t="shared" si="0"/>
        <v>13</v>
      </c>
      <c r="J23" s="185" t="str">
        <f>'WP (Berth - Pilot)'!O16</f>
        <v xml:space="preserve"> </v>
      </c>
      <c r="K23" s="186" t="str">
        <f>'WP (Berth - Pilot)'!P16</f>
        <v xml:space="preserve"> </v>
      </c>
      <c r="L23" s="187" t="e">
        <f t="shared" si="1"/>
        <v>#VALUE!</v>
      </c>
      <c r="M23" s="201" t="str">
        <f>'WP (Berth - Pilot)'!T16</f>
        <v>See DOSCA &amp; ADTT</v>
      </c>
      <c r="N23" s="73">
        <f>'WP (Berth - Pilot)'!U16</f>
        <v>18.5</v>
      </c>
      <c r="O23" s="78">
        <f>'WP (Berth - Pilot)'!V16</f>
        <v>5</v>
      </c>
      <c r="P23" s="164" t="s">
        <v>256</v>
      </c>
      <c r="Q23" s="237" t="s">
        <v>345</v>
      </c>
      <c r="R23" s="238"/>
      <c r="S23" s="238"/>
      <c r="T23" s="239"/>
    </row>
    <row r="24" spans="2:20" ht="33" customHeight="1" x14ac:dyDescent="0.25">
      <c r="B24" s="70">
        <f>'WP (Berth - Pilot)'!G17</f>
        <v>7</v>
      </c>
      <c r="C24" s="176">
        <f>'WP (Berth - Pilot)'!H17</f>
        <v>0</v>
      </c>
      <c r="D24" s="177">
        <f>'WP (Berth - Pilot)'!I17</f>
        <v>0</v>
      </c>
      <c r="E24" s="178" t="str">
        <f>'WP (Berth - Pilot)'!J17</f>
        <v>N</v>
      </c>
      <c r="F24" s="179">
        <f>'WP (Berth - Pilot)'!K17</f>
        <v>0</v>
      </c>
      <c r="G24" s="177">
        <f>'WP (Berth - Pilot)'!L17</f>
        <v>0</v>
      </c>
      <c r="H24" s="180" t="str">
        <f>'WP (Berth - Pilot)'!M17</f>
        <v>W</v>
      </c>
      <c r="I24" s="181">
        <f t="shared" si="0"/>
        <v>13</v>
      </c>
      <c r="J24" s="182" t="str">
        <f>'WP (Berth - Pilot)'!O17</f>
        <v xml:space="preserve"> </v>
      </c>
      <c r="K24" s="183" t="str">
        <f>'WP (Berth - Pilot)'!P17</f>
        <v xml:space="preserve"> </v>
      </c>
      <c r="L24" s="184" t="e">
        <f t="shared" si="1"/>
        <v>#VALUE!</v>
      </c>
      <c r="M24" s="202" t="str">
        <f>'WP (Berth - Pilot)'!T17</f>
        <v>See DOSCA &amp; ADTT</v>
      </c>
      <c r="N24" s="72">
        <f>'WP (Berth - Pilot)'!U17</f>
        <v>17</v>
      </c>
      <c r="O24" s="80">
        <f>'WP (Berth - Pilot)'!V17</f>
        <v>5</v>
      </c>
      <c r="P24" s="163" t="s">
        <v>256</v>
      </c>
      <c r="Q24" s="240" t="s">
        <v>345</v>
      </c>
      <c r="R24" s="241"/>
      <c r="S24" s="241"/>
      <c r="T24" s="242"/>
    </row>
    <row r="25" spans="2:20" ht="33" customHeight="1" x14ac:dyDescent="0.25">
      <c r="B25" s="68">
        <f>'WP (Berth - Pilot)'!G18</f>
        <v>8</v>
      </c>
      <c r="C25" s="167">
        <f>'WP (Berth - Pilot)'!H18</f>
        <v>0</v>
      </c>
      <c r="D25" s="168">
        <f>'WP (Berth - Pilot)'!I18</f>
        <v>0</v>
      </c>
      <c r="E25" s="169" t="str">
        <f>'WP (Berth - Pilot)'!J18</f>
        <v>N</v>
      </c>
      <c r="F25" s="170">
        <f>'WP (Berth - Pilot)'!K18</f>
        <v>0</v>
      </c>
      <c r="G25" s="168">
        <f>'WP (Berth - Pilot)'!L18</f>
        <v>0</v>
      </c>
      <c r="H25" s="171" t="str">
        <f>'WP (Berth - Pilot)'!M18</f>
        <v>W</v>
      </c>
      <c r="I25" s="172">
        <f t="shared" si="0"/>
        <v>13</v>
      </c>
      <c r="J25" s="185" t="str">
        <f>'WP (Berth - Pilot)'!O18</f>
        <v xml:space="preserve"> </v>
      </c>
      <c r="K25" s="186" t="str">
        <f>'WP (Berth - Pilot)'!P18</f>
        <v xml:space="preserve"> </v>
      </c>
      <c r="L25" s="187" t="e">
        <f t="shared" si="1"/>
        <v>#VALUE!</v>
      </c>
      <c r="M25" s="201" t="str">
        <f>'WP (Berth - Pilot)'!T18</f>
        <v>See DOSCA &amp; ADTT</v>
      </c>
      <c r="N25" s="73">
        <f>'WP (Berth - Pilot)'!U18</f>
        <v>21</v>
      </c>
      <c r="O25" s="78">
        <f>'WP (Berth - Pilot)'!V18</f>
        <v>5</v>
      </c>
      <c r="P25" s="164" t="s">
        <v>256</v>
      </c>
      <c r="Q25" s="237" t="s">
        <v>345</v>
      </c>
      <c r="R25" s="238"/>
      <c r="S25" s="238"/>
      <c r="T25" s="239"/>
    </row>
    <row r="26" spans="2:20" ht="33" customHeight="1" x14ac:dyDescent="0.25">
      <c r="B26" s="70">
        <f>'WP (Berth - Pilot)'!G19</f>
        <v>9</v>
      </c>
      <c r="C26" s="176">
        <f>'WP (Berth - Pilot)'!H19</f>
        <v>0</v>
      </c>
      <c r="D26" s="177">
        <f>'WP (Berth - Pilot)'!I19</f>
        <v>0</v>
      </c>
      <c r="E26" s="178" t="str">
        <f>'WP (Berth - Pilot)'!J19</f>
        <v>N</v>
      </c>
      <c r="F26" s="179">
        <f>'WP (Berth - Pilot)'!K19</f>
        <v>0</v>
      </c>
      <c r="G26" s="177">
        <f>'WP (Berth - Pilot)'!L19</f>
        <v>0</v>
      </c>
      <c r="H26" s="180" t="str">
        <f>'WP (Berth - Pilot)'!M19</f>
        <v>W</v>
      </c>
      <c r="I26" s="181">
        <f t="shared" si="0"/>
        <v>13</v>
      </c>
      <c r="J26" s="182" t="str">
        <f>'WP (Berth - Pilot)'!O19</f>
        <v xml:space="preserve"> </v>
      </c>
      <c r="K26" s="183" t="str">
        <f>'WP (Berth - Pilot)'!P19</f>
        <v xml:space="preserve"> </v>
      </c>
      <c r="L26" s="184" t="e">
        <f t="shared" si="1"/>
        <v>#VALUE!</v>
      </c>
      <c r="M26" s="202" t="str">
        <f>'WP (Berth - Pilot)'!T19</f>
        <v>See DOSCA &amp; ADTT</v>
      </c>
      <c r="N26" s="72">
        <f>'WP (Berth - Pilot)'!U19</f>
        <v>13.3</v>
      </c>
      <c r="O26" s="80">
        <f>'WP (Berth - Pilot)'!V19</f>
        <v>5</v>
      </c>
      <c r="P26" s="163" t="s">
        <v>256</v>
      </c>
      <c r="Q26" s="240" t="s">
        <v>345</v>
      </c>
      <c r="R26" s="241"/>
      <c r="S26" s="241"/>
      <c r="T26" s="242"/>
    </row>
    <row r="27" spans="2:20" ht="33" customHeight="1" x14ac:dyDescent="0.25">
      <c r="B27" s="68">
        <f>'WP (Berth - Pilot)'!G20</f>
        <v>10</v>
      </c>
      <c r="C27" s="167">
        <f>'WP (Berth - Pilot)'!H20</f>
        <v>0</v>
      </c>
      <c r="D27" s="168">
        <f>'WP (Berth - Pilot)'!I20</f>
        <v>0</v>
      </c>
      <c r="E27" s="169" t="str">
        <f>'WP (Berth - Pilot)'!J20</f>
        <v>N</v>
      </c>
      <c r="F27" s="170">
        <f>'WP (Berth - Pilot)'!K20</f>
        <v>0</v>
      </c>
      <c r="G27" s="168">
        <f>'WP (Berth - Pilot)'!L20</f>
        <v>0</v>
      </c>
      <c r="H27" s="171" t="str">
        <f>'WP (Berth - Pilot)'!M20</f>
        <v>W</v>
      </c>
      <c r="I27" s="172">
        <f t="shared" si="0"/>
        <v>13</v>
      </c>
      <c r="J27" s="185" t="str">
        <f>'WP (Berth - Pilot)'!O20</f>
        <v xml:space="preserve"> </v>
      </c>
      <c r="K27" s="186" t="str">
        <f>'WP (Berth - Pilot)'!P20</f>
        <v xml:space="preserve"> </v>
      </c>
      <c r="L27" s="187" t="e">
        <f t="shared" si="1"/>
        <v>#VALUE!</v>
      </c>
      <c r="M27" s="201" t="str">
        <f>'WP (Berth - Pilot)'!T20</f>
        <v>See DOSCA &amp; ADTT</v>
      </c>
      <c r="N27" s="73">
        <f>'WP (Berth - Pilot)'!U20</f>
        <v>12.2</v>
      </c>
      <c r="O27" s="78">
        <f>'WP (Berth - Pilot)'!V20</f>
        <v>5</v>
      </c>
      <c r="P27" s="164" t="s">
        <v>256</v>
      </c>
      <c r="Q27" s="237" t="s">
        <v>345</v>
      </c>
      <c r="R27" s="238"/>
      <c r="S27" s="238"/>
      <c r="T27" s="239"/>
    </row>
    <row r="28" spans="2:20" ht="33" customHeight="1" x14ac:dyDescent="0.25">
      <c r="B28" s="70">
        <f>'WP (Berth - Pilot)'!G21</f>
        <v>11</v>
      </c>
      <c r="C28" s="176">
        <f>'WP (Berth - Pilot)'!H21</f>
        <v>0</v>
      </c>
      <c r="D28" s="177">
        <f>'WP (Berth - Pilot)'!I21</f>
        <v>0</v>
      </c>
      <c r="E28" s="178" t="str">
        <f>'WP (Berth - Pilot)'!J21</f>
        <v>N</v>
      </c>
      <c r="F28" s="179">
        <f>'WP (Berth - Pilot)'!K21</f>
        <v>0</v>
      </c>
      <c r="G28" s="177">
        <f>'WP (Berth - Pilot)'!L21</f>
        <v>0</v>
      </c>
      <c r="H28" s="180" t="str">
        <f>'WP (Berth - Pilot)'!M21</f>
        <v>W</v>
      </c>
      <c r="I28" s="181">
        <f t="shared" si="0"/>
        <v>13</v>
      </c>
      <c r="J28" s="182" t="str">
        <f>'WP (Berth - Pilot)'!O21</f>
        <v xml:space="preserve"> </v>
      </c>
      <c r="K28" s="183" t="str">
        <f>'WP (Berth - Pilot)'!P21</f>
        <v xml:space="preserve"> </v>
      </c>
      <c r="L28" s="184" t="e">
        <f t="shared" si="1"/>
        <v>#VALUE!</v>
      </c>
      <c r="M28" s="202" t="str">
        <f>'WP (Berth - Pilot)'!T21</f>
        <v>See DOSCA &amp; ADTT</v>
      </c>
      <c r="N28" s="72">
        <f>'WP (Berth - Pilot)'!U21</f>
        <v>13.7</v>
      </c>
      <c r="O28" s="80">
        <f>'WP (Berth - Pilot)'!V21</f>
        <v>5</v>
      </c>
      <c r="P28" s="163" t="s">
        <v>256</v>
      </c>
      <c r="Q28" s="240" t="s">
        <v>345</v>
      </c>
      <c r="R28" s="241"/>
      <c r="S28" s="241"/>
      <c r="T28" s="242"/>
    </row>
    <row r="29" spans="2:20" ht="33" customHeight="1" x14ac:dyDescent="0.25">
      <c r="B29" s="68">
        <f>'WP (Berth - Pilot)'!G22</f>
        <v>12</v>
      </c>
      <c r="C29" s="167">
        <f>'WP (Berth - Pilot)'!H22</f>
        <v>0</v>
      </c>
      <c r="D29" s="168">
        <f>'WP (Berth - Pilot)'!I22</f>
        <v>0</v>
      </c>
      <c r="E29" s="169" t="str">
        <f>'WP (Berth - Pilot)'!J22</f>
        <v>N</v>
      </c>
      <c r="F29" s="170">
        <f>'WP (Berth - Pilot)'!K22</f>
        <v>0</v>
      </c>
      <c r="G29" s="168">
        <f>'WP (Berth - Pilot)'!L22</f>
        <v>0</v>
      </c>
      <c r="H29" s="171" t="str">
        <f>'WP (Berth - Pilot)'!M22</f>
        <v>W</v>
      </c>
      <c r="I29" s="172">
        <f t="shared" si="0"/>
        <v>13</v>
      </c>
      <c r="J29" s="185" t="str">
        <f>'WP (Berth - Pilot)'!O22</f>
        <v xml:space="preserve"> </v>
      </c>
      <c r="K29" s="186" t="str">
        <f>'WP (Berth - Pilot)'!P22</f>
        <v xml:space="preserve"> </v>
      </c>
      <c r="L29" s="187" t="e">
        <f t="shared" si="1"/>
        <v>#VALUE!</v>
      </c>
      <c r="M29" s="201" t="str">
        <f>'WP (Berth - Pilot)'!T22</f>
        <v>See DOSCA &amp; ADTT</v>
      </c>
      <c r="N29" s="73">
        <f>'WP (Berth - Pilot)'!U22</f>
        <v>12.4</v>
      </c>
      <c r="O29" s="78">
        <f>'WP (Berth - Pilot)'!V22</f>
        <v>5</v>
      </c>
      <c r="P29" s="164" t="s">
        <v>256</v>
      </c>
      <c r="Q29" s="237" t="s">
        <v>345</v>
      </c>
      <c r="R29" s="238"/>
      <c r="S29" s="238"/>
      <c r="T29" s="239"/>
    </row>
    <row r="30" spans="2:20" ht="33" customHeight="1" x14ac:dyDescent="0.25">
      <c r="B30" s="70">
        <f>'WP (Berth - Pilot)'!G23</f>
        <v>13</v>
      </c>
      <c r="C30" s="176">
        <f>'WP (Berth - Pilot)'!H23</f>
        <v>0</v>
      </c>
      <c r="D30" s="177">
        <f>'WP (Berth - Pilot)'!I23</f>
        <v>0</v>
      </c>
      <c r="E30" s="178" t="str">
        <f>'WP (Berth - Pilot)'!J23</f>
        <v>N</v>
      </c>
      <c r="F30" s="179">
        <f>'WP (Berth - Pilot)'!K23</f>
        <v>0</v>
      </c>
      <c r="G30" s="177">
        <f>'WP (Berth - Pilot)'!L23</f>
        <v>0</v>
      </c>
      <c r="H30" s="180" t="str">
        <f>'WP (Berth - Pilot)'!M23</f>
        <v>W</v>
      </c>
      <c r="I30" s="181">
        <f t="shared" si="0"/>
        <v>13</v>
      </c>
      <c r="J30" s="182" t="str">
        <f>'WP (Berth - Pilot)'!O23</f>
        <v xml:space="preserve"> </v>
      </c>
      <c r="K30" s="183" t="str">
        <f>'WP (Berth - Pilot)'!P23</f>
        <v xml:space="preserve"> </v>
      </c>
      <c r="L30" s="184" t="e">
        <f t="shared" si="1"/>
        <v>#VALUE!</v>
      </c>
      <c r="M30" s="202" t="str">
        <f>'WP (Berth - Pilot)'!T23</f>
        <v>See DOSCA &amp; ADTT</v>
      </c>
      <c r="N30" s="72">
        <f>'WP (Berth - Pilot)'!U23</f>
        <v>11.5</v>
      </c>
      <c r="O30" s="80">
        <f>'WP (Berth - Pilot)'!V23</f>
        <v>5</v>
      </c>
      <c r="P30" s="163" t="s">
        <v>256</v>
      </c>
      <c r="Q30" s="240" t="s">
        <v>345</v>
      </c>
      <c r="R30" s="241"/>
      <c r="S30" s="241"/>
      <c r="T30" s="242"/>
    </row>
    <row r="31" spans="2:20" ht="33" customHeight="1" x14ac:dyDescent="0.25">
      <c r="B31" s="68">
        <f>'WP (Berth - Pilot)'!G24</f>
        <v>14</v>
      </c>
      <c r="C31" s="167">
        <f>'WP (Berth - Pilot)'!H24</f>
        <v>0</v>
      </c>
      <c r="D31" s="168">
        <f>'WP (Berth - Pilot)'!I24</f>
        <v>0</v>
      </c>
      <c r="E31" s="169" t="str">
        <f>'WP (Berth - Pilot)'!J24</f>
        <v>N</v>
      </c>
      <c r="F31" s="170">
        <f>'WP (Berth - Pilot)'!K24</f>
        <v>0</v>
      </c>
      <c r="G31" s="168">
        <f>'WP (Berth - Pilot)'!L24</f>
        <v>0</v>
      </c>
      <c r="H31" s="171" t="str">
        <f>'WP (Berth - Pilot)'!M24</f>
        <v>W</v>
      </c>
      <c r="I31" s="172">
        <f t="shared" si="0"/>
        <v>13</v>
      </c>
      <c r="J31" s="185" t="str">
        <f>'WP (Berth - Pilot)'!O24</f>
        <v xml:space="preserve"> </v>
      </c>
      <c r="K31" s="186" t="str">
        <f>'WP (Berth - Pilot)'!P24</f>
        <v xml:space="preserve"> </v>
      </c>
      <c r="L31" s="187" t="e">
        <f t="shared" si="1"/>
        <v>#VALUE!</v>
      </c>
      <c r="M31" s="201" t="str">
        <f>'WP (Berth - Pilot)'!T24</f>
        <v>See DOSCA &amp; ADTT</v>
      </c>
      <c r="N31" s="73">
        <f>'WP (Berth - Pilot)'!U24</f>
        <v>13.3</v>
      </c>
      <c r="O31" s="78">
        <f>'WP (Berth - Pilot)'!V24</f>
        <v>5</v>
      </c>
      <c r="P31" s="164" t="s">
        <v>256</v>
      </c>
      <c r="Q31" s="237" t="s">
        <v>345</v>
      </c>
      <c r="R31" s="238"/>
      <c r="S31" s="238"/>
      <c r="T31" s="239"/>
    </row>
    <row r="32" spans="2:20" ht="33" customHeight="1" x14ac:dyDescent="0.25">
      <c r="B32" s="70">
        <f>'WP (Berth - Pilot)'!G25</f>
        <v>15</v>
      </c>
      <c r="C32" s="176">
        <f>'WP (Berth - Pilot)'!H25</f>
        <v>0</v>
      </c>
      <c r="D32" s="177">
        <f>'WP (Berth - Pilot)'!I25</f>
        <v>0</v>
      </c>
      <c r="E32" s="178" t="str">
        <f>'WP (Berth - Pilot)'!J25</f>
        <v>N</v>
      </c>
      <c r="F32" s="179">
        <f>'WP (Berth - Pilot)'!K25</f>
        <v>0</v>
      </c>
      <c r="G32" s="177">
        <f>'WP (Berth - Pilot)'!L25</f>
        <v>0</v>
      </c>
      <c r="H32" s="180" t="str">
        <f>'WP (Berth - Pilot)'!M25</f>
        <v>W</v>
      </c>
      <c r="I32" s="181">
        <f t="shared" si="0"/>
        <v>13</v>
      </c>
      <c r="J32" s="182" t="str">
        <f>'WP (Berth - Pilot)'!O25</f>
        <v xml:space="preserve"> </v>
      </c>
      <c r="K32" s="183" t="str">
        <f>'WP (Berth - Pilot)'!P25</f>
        <v xml:space="preserve"> </v>
      </c>
      <c r="L32" s="184" t="e">
        <f t="shared" si="1"/>
        <v>#VALUE!</v>
      </c>
      <c r="M32" s="202" t="str">
        <f>'WP (Berth - Pilot)'!T25</f>
        <v>See DOSCA &amp; ADTT</v>
      </c>
      <c r="N32" s="72">
        <f>'WP (Berth - Pilot)'!U25</f>
        <v>12.4</v>
      </c>
      <c r="O32" s="80">
        <f>'WP (Berth - Pilot)'!V25</f>
        <v>5</v>
      </c>
      <c r="P32" s="163" t="s">
        <v>256</v>
      </c>
      <c r="Q32" s="240" t="s">
        <v>345</v>
      </c>
      <c r="R32" s="241"/>
      <c r="S32" s="241"/>
      <c r="T32" s="242"/>
    </row>
    <row r="33" spans="2:20" ht="33" customHeight="1" x14ac:dyDescent="0.25">
      <c r="B33" s="68">
        <f>'WP (Berth - Pilot)'!G26</f>
        <v>16</v>
      </c>
      <c r="C33" s="167">
        <f>'WP (Berth - Pilot)'!H26</f>
        <v>0</v>
      </c>
      <c r="D33" s="168">
        <f>'WP (Berth - Pilot)'!I26</f>
        <v>0</v>
      </c>
      <c r="E33" s="169" t="str">
        <f>'WP (Berth - Pilot)'!J26</f>
        <v>N</v>
      </c>
      <c r="F33" s="170">
        <f>'WP (Berth - Pilot)'!K26</f>
        <v>0</v>
      </c>
      <c r="G33" s="168">
        <f>'WP (Berth - Pilot)'!L26</f>
        <v>0</v>
      </c>
      <c r="H33" s="171" t="str">
        <f>'WP (Berth - Pilot)'!M26</f>
        <v>W</v>
      </c>
      <c r="I33" s="172">
        <f t="shared" si="0"/>
        <v>13</v>
      </c>
      <c r="J33" s="185" t="str">
        <f>'WP (Berth - Pilot)'!O26</f>
        <v xml:space="preserve"> </v>
      </c>
      <c r="K33" s="186" t="str">
        <f>'WP (Berth - Pilot)'!P26</f>
        <v xml:space="preserve"> </v>
      </c>
      <c r="L33" s="187" t="e">
        <f t="shared" si="1"/>
        <v>#VALUE!</v>
      </c>
      <c r="M33" s="201" t="str">
        <f>'WP (Berth - Pilot)'!T26</f>
        <v>See DOSCA &amp; ADTT</v>
      </c>
      <c r="N33" s="73">
        <f>'WP (Berth - Pilot)'!U26</f>
        <v>13.1</v>
      </c>
      <c r="O33" s="78">
        <f>'WP (Berth - Pilot)'!V26</f>
        <v>5</v>
      </c>
      <c r="P33" s="164" t="s">
        <v>256</v>
      </c>
      <c r="Q33" s="237" t="s">
        <v>345</v>
      </c>
      <c r="R33" s="238"/>
      <c r="S33" s="238"/>
      <c r="T33" s="239"/>
    </row>
    <row r="34" spans="2:20" ht="33" customHeight="1" x14ac:dyDescent="0.25">
      <c r="B34" s="70">
        <f>'WP (Berth - Pilot)'!G27</f>
        <v>17</v>
      </c>
      <c r="C34" s="176">
        <f>'WP (Berth - Pilot)'!H27</f>
        <v>0</v>
      </c>
      <c r="D34" s="177">
        <f>'WP (Berth - Pilot)'!I27</f>
        <v>0</v>
      </c>
      <c r="E34" s="178" t="str">
        <f>'WP (Berth - Pilot)'!J27</f>
        <v>N</v>
      </c>
      <c r="F34" s="179">
        <f>'WP (Berth - Pilot)'!K27</f>
        <v>0</v>
      </c>
      <c r="G34" s="177">
        <f>'WP (Berth - Pilot)'!L27</f>
        <v>0</v>
      </c>
      <c r="H34" s="180" t="str">
        <f>'WP (Berth - Pilot)'!M27</f>
        <v>W</v>
      </c>
      <c r="I34" s="181">
        <f t="shared" si="0"/>
        <v>13</v>
      </c>
      <c r="J34" s="182" t="str">
        <f>'WP (Berth - Pilot)'!O27</f>
        <v xml:space="preserve"> </v>
      </c>
      <c r="K34" s="183" t="str">
        <f>'WP (Berth - Pilot)'!P27</f>
        <v xml:space="preserve"> </v>
      </c>
      <c r="L34" s="184" t="e">
        <f t="shared" si="1"/>
        <v>#VALUE!</v>
      </c>
      <c r="M34" s="202" t="str">
        <f>'WP (Berth - Pilot)'!T27</f>
        <v>See DOSCA &amp; ADTT</v>
      </c>
      <c r="N34" s="72">
        <f>'WP (Berth - Pilot)'!U27</f>
        <v>12.4</v>
      </c>
      <c r="O34" s="80">
        <f>'WP (Berth - Pilot)'!V27</f>
        <v>5</v>
      </c>
      <c r="P34" s="163" t="s">
        <v>256</v>
      </c>
      <c r="Q34" s="240" t="s">
        <v>345</v>
      </c>
      <c r="R34" s="241"/>
      <c r="S34" s="241"/>
      <c r="T34" s="242"/>
    </row>
    <row r="35" spans="2:20" ht="33" customHeight="1" x14ac:dyDescent="0.25">
      <c r="B35" s="68">
        <f>'WP (Berth - Pilot)'!G28</f>
        <v>18</v>
      </c>
      <c r="C35" s="167">
        <f>'WP (Berth - Pilot)'!H28</f>
        <v>0</v>
      </c>
      <c r="D35" s="168">
        <f>'WP (Berth - Pilot)'!I28</f>
        <v>0</v>
      </c>
      <c r="E35" s="169" t="str">
        <f>'WP (Berth - Pilot)'!J28</f>
        <v>N</v>
      </c>
      <c r="F35" s="170">
        <f>'WP (Berth - Pilot)'!K28</f>
        <v>0</v>
      </c>
      <c r="G35" s="168">
        <f>'WP (Berth - Pilot)'!L28</f>
        <v>0</v>
      </c>
      <c r="H35" s="171" t="str">
        <f>'WP (Berth - Pilot)'!M28</f>
        <v>W</v>
      </c>
      <c r="I35" s="172">
        <f t="shared" si="0"/>
        <v>13</v>
      </c>
      <c r="J35" s="185" t="str">
        <f>'WP (Berth - Pilot)'!O28</f>
        <v xml:space="preserve"> </v>
      </c>
      <c r="K35" s="186" t="str">
        <f>'WP (Berth - Pilot)'!P28</f>
        <v xml:space="preserve"> </v>
      </c>
      <c r="L35" s="187" t="e">
        <f t="shared" si="1"/>
        <v>#VALUE!</v>
      </c>
      <c r="M35" s="201" t="str">
        <f>'WP (Berth - Pilot)'!T28</f>
        <v>See DOSCA &amp; ADTT</v>
      </c>
      <c r="N35" s="73">
        <f>'WP (Berth - Pilot)'!U28</f>
        <v>12.4</v>
      </c>
      <c r="O35" s="78">
        <f>'WP (Berth - Pilot)'!V28</f>
        <v>5</v>
      </c>
      <c r="P35" s="164" t="s">
        <v>256</v>
      </c>
      <c r="Q35" s="237" t="s">
        <v>345</v>
      </c>
      <c r="R35" s="238"/>
      <c r="S35" s="238"/>
      <c r="T35" s="239"/>
    </row>
    <row r="36" spans="2:20" ht="33" customHeight="1" x14ac:dyDescent="0.25">
      <c r="B36" s="70">
        <f>'WP (Berth - Pilot)'!G29</f>
        <v>19</v>
      </c>
      <c r="C36" s="176">
        <f>'WP (Berth - Pilot)'!H29</f>
        <v>0</v>
      </c>
      <c r="D36" s="177">
        <f>'WP (Berth - Pilot)'!I29</f>
        <v>0</v>
      </c>
      <c r="E36" s="178" t="str">
        <f>'WP (Berth - Pilot)'!J29</f>
        <v>N</v>
      </c>
      <c r="F36" s="179">
        <f>'WP (Berth - Pilot)'!K29</f>
        <v>0</v>
      </c>
      <c r="G36" s="177">
        <f>'WP (Berth - Pilot)'!L29</f>
        <v>0</v>
      </c>
      <c r="H36" s="180" t="str">
        <f>'WP (Berth - Pilot)'!M29</f>
        <v>W</v>
      </c>
      <c r="I36" s="181">
        <f t="shared" si="0"/>
        <v>13</v>
      </c>
      <c r="J36" s="182" t="str">
        <f>'WP (Berth - Pilot)'!O29</f>
        <v xml:space="preserve"> </v>
      </c>
      <c r="K36" s="183" t="str">
        <f>'WP (Berth - Pilot)'!P29</f>
        <v xml:space="preserve"> </v>
      </c>
      <c r="L36" s="184" t="e">
        <f t="shared" si="1"/>
        <v>#VALUE!</v>
      </c>
      <c r="M36" s="202" t="str">
        <f>'WP (Berth - Pilot)'!T29</f>
        <v>See DOSCA &amp; ADTT</v>
      </c>
      <c r="N36" s="72">
        <f>'WP (Berth - Pilot)'!U29</f>
        <v>14.3</v>
      </c>
      <c r="O36" s="80">
        <f>'WP (Berth - Pilot)'!V29</f>
        <v>5</v>
      </c>
      <c r="P36" s="163" t="s">
        <v>256</v>
      </c>
      <c r="Q36" s="240" t="s">
        <v>345</v>
      </c>
      <c r="R36" s="241"/>
      <c r="S36" s="241"/>
      <c r="T36" s="242"/>
    </row>
    <row r="37" spans="2:20" ht="33" customHeight="1" x14ac:dyDescent="0.25">
      <c r="B37" s="68">
        <f>'WP (Berth - Pilot)'!G30</f>
        <v>20</v>
      </c>
      <c r="C37" s="167">
        <f>'WP (Berth - Pilot)'!H30</f>
        <v>0</v>
      </c>
      <c r="D37" s="168">
        <f>'WP (Berth - Pilot)'!I30</f>
        <v>0</v>
      </c>
      <c r="E37" s="169" t="str">
        <f>'WP (Berth - Pilot)'!J30</f>
        <v>N</v>
      </c>
      <c r="F37" s="170">
        <f>'WP (Berth - Pilot)'!K30</f>
        <v>0</v>
      </c>
      <c r="G37" s="168">
        <f>'WP (Berth - Pilot)'!L30</f>
        <v>0</v>
      </c>
      <c r="H37" s="171" t="str">
        <f>'WP (Berth - Pilot)'!M30</f>
        <v>W</v>
      </c>
      <c r="I37" s="172">
        <f t="shared" si="0"/>
        <v>13</v>
      </c>
      <c r="J37" s="185" t="str">
        <f>'WP (Berth - Pilot)'!O30</f>
        <v xml:space="preserve"> </v>
      </c>
      <c r="K37" s="186" t="str">
        <f>'WP (Berth - Pilot)'!P30</f>
        <v xml:space="preserve"> </v>
      </c>
      <c r="L37" s="187" t="e">
        <f t="shared" si="1"/>
        <v>#VALUE!</v>
      </c>
      <c r="M37" s="201" t="str">
        <f>'WP (Berth - Pilot)'!T30</f>
        <v>See DOSCA &amp; ADTT</v>
      </c>
      <c r="N37" s="73">
        <f>'WP (Berth - Pilot)'!U30</f>
        <v>18.2</v>
      </c>
      <c r="O37" s="78">
        <f>'WP (Berth - Pilot)'!V30</f>
        <v>5</v>
      </c>
      <c r="P37" s="164" t="s">
        <v>256</v>
      </c>
      <c r="Q37" s="237" t="s">
        <v>345</v>
      </c>
      <c r="R37" s="238"/>
      <c r="S37" s="238"/>
      <c r="T37" s="239"/>
    </row>
    <row r="38" spans="2:20" ht="33" customHeight="1" x14ac:dyDescent="0.25">
      <c r="B38" s="70">
        <f>'WP (Berth - Pilot)'!G31</f>
        <v>21</v>
      </c>
      <c r="C38" s="176">
        <f>'WP (Berth - Pilot)'!H31</f>
        <v>0</v>
      </c>
      <c r="D38" s="177">
        <f>'WP (Berth - Pilot)'!I31</f>
        <v>0</v>
      </c>
      <c r="E38" s="178">
        <f>'WP (Berth - Pilot)'!J31</f>
        <v>0</v>
      </c>
      <c r="F38" s="179">
        <f>'WP (Berth - Pilot)'!K31</f>
        <v>0</v>
      </c>
      <c r="G38" s="177">
        <f>'WP (Berth - Pilot)'!L31</f>
        <v>0</v>
      </c>
      <c r="H38" s="180">
        <f>'WP (Berth - Pilot)'!M31</f>
        <v>0</v>
      </c>
      <c r="I38" s="181">
        <f t="shared" si="0"/>
        <v>13</v>
      </c>
      <c r="J38" s="182" t="str">
        <f>'WP (Berth - Pilot)'!O31</f>
        <v xml:space="preserve"> </v>
      </c>
      <c r="K38" s="183" t="str">
        <f>'WP (Berth - Pilot)'!P31</f>
        <v xml:space="preserve"> </v>
      </c>
      <c r="L38" s="184" t="e">
        <f t="shared" si="1"/>
        <v>#VALUE!</v>
      </c>
      <c r="M38" s="81" t="str">
        <f>'WP (Berth - Pilot)'!T31</f>
        <v>See DOSCA &amp; ADTT</v>
      </c>
      <c r="N38" s="72">
        <f>'WP (Berth - Pilot)'!U31</f>
        <v>90</v>
      </c>
      <c r="O38" s="80">
        <f>'WP (Berth - Pilot)'!V31</f>
        <v>5</v>
      </c>
      <c r="P38" s="163" t="s">
        <v>256</v>
      </c>
      <c r="Q38" s="240" t="s">
        <v>345</v>
      </c>
      <c r="R38" s="241"/>
      <c r="S38" s="241"/>
      <c r="T38" s="242"/>
    </row>
    <row r="39" spans="2:20" ht="33" customHeight="1" x14ac:dyDescent="0.25">
      <c r="B39" s="68">
        <f>'WP (Berth - Pilot)'!G32</f>
        <v>22</v>
      </c>
      <c r="C39" s="167">
        <f>'WP (Berth - Pilot)'!H32</f>
        <v>0</v>
      </c>
      <c r="D39" s="168">
        <f>'WP (Berth - Pilot)'!I32</f>
        <v>0</v>
      </c>
      <c r="E39" s="169">
        <f>'WP (Berth - Pilot)'!J32</f>
        <v>0</v>
      </c>
      <c r="F39" s="170">
        <f>'WP (Berth - Pilot)'!K32</f>
        <v>0</v>
      </c>
      <c r="G39" s="168">
        <f>'WP (Berth - Pilot)'!L32</f>
        <v>0</v>
      </c>
      <c r="H39" s="171">
        <f>'WP (Berth - Pilot)'!M32</f>
        <v>0</v>
      </c>
      <c r="I39" s="172">
        <f t="shared" si="0"/>
        <v>13</v>
      </c>
      <c r="J39" s="185" t="str">
        <f>'WP (Berth - Pilot)'!O32</f>
        <v xml:space="preserve"> </v>
      </c>
      <c r="K39" s="186" t="str">
        <f>'WP (Berth - Pilot)'!P32</f>
        <v xml:space="preserve"> </v>
      </c>
      <c r="L39" s="187" t="e">
        <f t="shared" si="1"/>
        <v>#VALUE!</v>
      </c>
      <c r="M39" s="69" t="str">
        <f>'WP (Berth - Pilot)'!T32</f>
        <v>See DOSCA &amp; ADTT</v>
      </c>
      <c r="N39" s="73">
        <f>'WP (Berth - Pilot)'!U32</f>
        <v>34</v>
      </c>
      <c r="O39" s="78">
        <f>'WP (Berth - Pilot)'!V32</f>
        <v>20</v>
      </c>
      <c r="P39" s="164" t="s">
        <v>256</v>
      </c>
      <c r="Q39" s="237" t="s">
        <v>345</v>
      </c>
      <c r="R39" s="238"/>
      <c r="S39" s="238"/>
      <c r="T39" s="239"/>
    </row>
    <row r="40" spans="2:20" ht="33" customHeight="1" x14ac:dyDescent="0.25">
      <c r="B40" s="70">
        <f>'WP (Berth - Pilot)'!G33</f>
        <v>23</v>
      </c>
      <c r="C40" s="176">
        <f>'WP (Berth - Pilot)'!H33</f>
        <v>0</v>
      </c>
      <c r="D40" s="177">
        <f>'WP (Berth - Pilot)'!I33</f>
        <v>0</v>
      </c>
      <c r="E40" s="178">
        <f>'WP (Berth - Pilot)'!J33</f>
        <v>0</v>
      </c>
      <c r="F40" s="179">
        <f>'WP (Berth - Pilot)'!K33</f>
        <v>0</v>
      </c>
      <c r="G40" s="177">
        <f>'WP (Berth - Pilot)'!L33</f>
        <v>0</v>
      </c>
      <c r="H40" s="180">
        <f>'WP (Berth - Pilot)'!M33</f>
        <v>0</v>
      </c>
      <c r="I40" s="181">
        <f t="shared" si="0"/>
        <v>13</v>
      </c>
      <c r="J40" s="182" t="str">
        <f>'WP (Berth - Pilot)'!O33</f>
        <v xml:space="preserve"> </v>
      </c>
      <c r="K40" s="183" t="str">
        <f>'WP (Berth - Pilot)'!P33</f>
        <v xml:space="preserve"> </v>
      </c>
      <c r="L40" s="184" t="e">
        <f t="shared" si="1"/>
        <v>#VALUE!</v>
      </c>
      <c r="M40" s="81" t="str">
        <f>'WP (Berth - Pilot)'!T33</f>
        <v>See DOSCA &amp; ADTT</v>
      </c>
      <c r="N40" s="72">
        <f>'WP (Berth - Pilot)'!U33</f>
        <v>33</v>
      </c>
      <c r="O40" s="80">
        <f>'WP (Berth - Pilot)'!V33</f>
        <v>10</v>
      </c>
      <c r="P40" s="163" t="s">
        <v>256</v>
      </c>
      <c r="Q40" s="234"/>
      <c r="R40" s="235"/>
      <c r="S40" s="235"/>
      <c r="T40" s="236"/>
    </row>
    <row r="41" spans="2:20" ht="24.95" customHeight="1" x14ac:dyDescent="0.25">
      <c r="B41" s="68">
        <f>'WP (Berth - Pilot)'!G34</f>
        <v>24</v>
      </c>
      <c r="C41" s="167">
        <f>'WP (Berth - Pilot)'!H34</f>
        <v>0</v>
      </c>
      <c r="D41" s="168">
        <f>'WP (Berth - Pilot)'!I34</f>
        <v>0</v>
      </c>
      <c r="E41" s="169">
        <f>'WP (Berth - Pilot)'!J34</f>
        <v>0</v>
      </c>
      <c r="F41" s="170">
        <f>'WP (Berth - Pilot)'!K34</f>
        <v>0</v>
      </c>
      <c r="G41" s="168">
        <f>'WP (Berth - Pilot)'!L34</f>
        <v>0</v>
      </c>
      <c r="H41" s="171">
        <f>'WP (Berth - Pilot)'!M34</f>
        <v>0</v>
      </c>
      <c r="I41" s="172">
        <f t="shared" si="0"/>
        <v>13</v>
      </c>
      <c r="J41" s="185" t="str">
        <f>'WP (Berth - Pilot)'!O34</f>
        <v xml:space="preserve"> </v>
      </c>
      <c r="K41" s="186" t="str">
        <f>'WP (Berth - Pilot)'!P34</f>
        <v xml:space="preserve"> </v>
      </c>
      <c r="L41" s="187" t="e">
        <f t="shared" si="1"/>
        <v>#VALUE!</v>
      </c>
      <c r="M41" s="69" t="str">
        <f>'WP (Berth - Pilot)'!T34</f>
        <v>VAR</v>
      </c>
      <c r="N41" s="73">
        <f>'WP (Berth - Pilot)'!U34</f>
        <v>22.5</v>
      </c>
      <c r="O41" s="78">
        <f>'WP (Berth - Pilot)'!V34</f>
        <v>5</v>
      </c>
      <c r="P41" s="164" t="s">
        <v>256</v>
      </c>
      <c r="Q41" s="231"/>
      <c r="R41" s="232"/>
      <c r="S41" s="232"/>
      <c r="T41" s="233"/>
    </row>
    <row r="42" spans="2:20" ht="24.95" customHeight="1" x14ac:dyDescent="0.25">
      <c r="B42" s="70">
        <f>'WP (Berth - Pilot)'!G35</f>
        <v>25</v>
      </c>
      <c r="C42" s="176">
        <f>'WP (Berth - Pilot)'!H35</f>
        <v>0</v>
      </c>
      <c r="D42" s="177">
        <f>'WP (Berth - Pilot)'!I35</f>
        <v>0</v>
      </c>
      <c r="E42" s="178">
        <f>'WP (Berth - Pilot)'!J35</f>
        <v>0</v>
      </c>
      <c r="F42" s="179">
        <f>'WP (Berth - Pilot)'!K35</f>
        <v>0</v>
      </c>
      <c r="G42" s="177">
        <f>'WP (Berth - Pilot)'!L35</f>
        <v>0</v>
      </c>
      <c r="H42" s="180">
        <f>'WP (Berth - Pilot)'!M35</f>
        <v>0</v>
      </c>
      <c r="I42" s="181">
        <f t="shared" si="0"/>
        <v>13</v>
      </c>
      <c r="J42" s="182" t="str">
        <f>'WP (Berth - Pilot)'!O35</f>
        <v xml:space="preserve"> </v>
      </c>
      <c r="K42" s="183" t="str">
        <f>'WP (Berth - Pilot)'!P35</f>
        <v xml:space="preserve"> </v>
      </c>
      <c r="L42" s="184" t="e">
        <f t="shared" si="1"/>
        <v>#VALUE!</v>
      </c>
      <c r="M42" s="81" t="str">
        <f>'WP (Berth - Pilot)'!T35</f>
        <v>VAR</v>
      </c>
      <c r="N42" s="72">
        <f>'WP (Berth - Pilot)'!U35</f>
        <v>22.5</v>
      </c>
      <c r="O42" s="80">
        <f>'WP (Berth - Pilot)'!V35</f>
        <v>5</v>
      </c>
      <c r="P42" s="163" t="s">
        <v>256</v>
      </c>
      <c r="Q42" s="234"/>
      <c r="R42" s="235"/>
      <c r="S42" s="235"/>
      <c r="T42" s="236"/>
    </row>
    <row r="43" spans="2:20" ht="24.95" customHeight="1" x14ac:dyDescent="0.25">
      <c r="B43" s="68">
        <f>'WP (Berth - Pilot)'!G36</f>
        <v>26</v>
      </c>
      <c r="C43" s="167">
        <f>'WP (Berth - Pilot)'!H36</f>
        <v>0</v>
      </c>
      <c r="D43" s="168">
        <f>'WP (Berth - Pilot)'!I36</f>
        <v>0</v>
      </c>
      <c r="E43" s="169">
        <f>'WP (Berth - Pilot)'!J36</f>
        <v>0</v>
      </c>
      <c r="F43" s="170">
        <f>'WP (Berth - Pilot)'!K36</f>
        <v>0</v>
      </c>
      <c r="G43" s="168">
        <f>'WP (Berth - Pilot)'!L36</f>
        <v>0</v>
      </c>
      <c r="H43" s="171">
        <f>'WP (Berth - Pilot)'!M36</f>
        <v>0</v>
      </c>
      <c r="I43" s="172">
        <f t="shared" si="0"/>
        <v>13</v>
      </c>
      <c r="J43" s="185" t="str">
        <f>'WP (Berth - Pilot)'!O36</f>
        <v xml:space="preserve"> </v>
      </c>
      <c r="K43" s="186" t="str">
        <f>'WP (Berth - Pilot)'!P36</f>
        <v xml:space="preserve"> </v>
      </c>
      <c r="L43" s="187" t="e">
        <f t="shared" si="1"/>
        <v>#VALUE!</v>
      </c>
      <c r="M43" s="69" t="str">
        <f>'WP (Berth - Pilot)'!T36</f>
        <v>VAR</v>
      </c>
      <c r="N43" s="73">
        <f>'WP (Berth - Pilot)'!U36</f>
        <v>25.5</v>
      </c>
      <c r="O43" s="78">
        <f>'WP (Berth - Pilot)'!V36</f>
        <v>5</v>
      </c>
      <c r="P43" s="164" t="s">
        <v>256</v>
      </c>
      <c r="Q43" s="231"/>
      <c r="R43" s="232"/>
      <c r="S43" s="232"/>
      <c r="T43" s="233"/>
    </row>
    <row r="44" spans="2:20" ht="24.95" customHeight="1" x14ac:dyDescent="0.25">
      <c r="B44" s="70">
        <f>'WP (Berth - Pilot)'!G37</f>
        <v>27</v>
      </c>
      <c r="C44" s="176">
        <f>'WP (Berth - Pilot)'!H37</f>
        <v>0</v>
      </c>
      <c r="D44" s="177">
        <f>'WP (Berth - Pilot)'!I37</f>
        <v>0</v>
      </c>
      <c r="E44" s="178">
        <f>'WP (Berth - Pilot)'!J37</f>
        <v>0</v>
      </c>
      <c r="F44" s="179">
        <f>'WP (Berth - Pilot)'!K37</f>
        <v>0</v>
      </c>
      <c r="G44" s="177">
        <f>'WP (Berth - Pilot)'!L37</f>
        <v>0</v>
      </c>
      <c r="H44" s="180">
        <f>'WP (Berth - Pilot)'!M37</f>
        <v>0</v>
      </c>
      <c r="I44" s="181">
        <f t="shared" si="0"/>
        <v>13</v>
      </c>
      <c r="J44" s="182" t="str">
        <f>'WP (Berth - Pilot)'!O37</f>
        <v xml:space="preserve"> </v>
      </c>
      <c r="K44" s="183" t="str">
        <f>'WP (Berth - Pilot)'!P37</f>
        <v xml:space="preserve"> </v>
      </c>
      <c r="L44" s="184" t="e">
        <f t="shared" si="1"/>
        <v>#VALUE!</v>
      </c>
      <c r="M44" s="81" t="str">
        <f>'WP (Berth - Pilot)'!T37</f>
        <v>VAR</v>
      </c>
      <c r="N44" s="72">
        <f>'WP (Berth - Pilot)'!U37</f>
        <v>21.5</v>
      </c>
      <c r="O44" s="80">
        <f>'WP (Berth - Pilot)'!V37</f>
        <v>5</v>
      </c>
      <c r="P44" s="163" t="s">
        <v>256</v>
      </c>
      <c r="Q44" s="234"/>
      <c r="R44" s="235"/>
      <c r="S44" s="235"/>
      <c r="T44" s="236"/>
    </row>
    <row r="45" spans="2:20" ht="24.95" customHeight="1" x14ac:dyDescent="0.25">
      <c r="B45" s="68">
        <f>'WP (Berth - Pilot)'!G38</f>
        <v>28</v>
      </c>
      <c r="C45" s="167">
        <f>'WP (Berth - Pilot)'!H38</f>
        <v>0</v>
      </c>
      <c r="D45" s="168">
        <f>'WP (Berth - Pilot)'!I38</f>
        <v>0</v>
      </c>
      <c r="E45" s="169">
        <f>'WP (Berth - Pilot)'!J38</f>
        <v>0</v>
      </c>
      <c r="F45" s="170">
        <f>'WP (Berth - Pilot)'!K38</f>
        <v>0</v>
      </c>
      <c r="G45" s="168">
        <f>'WP (Berth - Pilot)'!L38</f>
        <v>0</v>
      </c>
      <c r="H45" s="171">
        <f>'WP (Berth - Pilot)'!M38</f>
        <v>0</v>
      </c>
      <c r="I45" s="172">
        <f t="shared" si="0"/>
        <v>13</v>
      </c>
      <c r="J45" s="185" t="str">
        <f>'WP (Berth - Pilot)'!O38</f>
        <v xml:space="preserve"> </v>
      </c>
      <c r="K45" s="186" t="str">
        <f>'WP (Berth - Pilot)'!P38</f>
        <v xml:space="preserve"> </v>
      </c>
      <c r="L45" s="187" t="e">
        <f t="shared" si="1"/>
        <v>#VALUE!</v>
      </c>
      <c r="M45" s="69" t="str">
        <f>'WP (Berth - Pilot)'!T38</f>
        <v>VAR</v>
      </c>
      <c r="N45" s="73">
        <f>'WP (Berth - Pilot)'!U38</f>
        <v>25</v>
      </c>
      <c r="O45" s="78">
        <f>'WP (Berth - Pilot)'!V38</f>
        <v>5</v>
      </c>
      <c r="P45" s="164" t="s">
        <v>256</v>
      </c>
      <c r="Q45" s="231"/>
      <c r="R45" s="232"/>
      <c r="S45" s="232"/>
      <c r="T45" s="233"/>
    </row>
    <row r="46" spans="2:20" ht="24.95" customHeight="1" x14ac:dyDescent="0.25">
      <c r="B46" s="70">
        <f>'WP (Berth - Pilot)'!G39</f>
        <v>29</v>
      </c>
      <c r="C46" s="176">
        <f>'WP (Berth - Pilot)'!H39</f>
        <v>0</v>
      </c>
      <c r="D46" s="177">
        <f>'WP (Berth - Pilot)'!I39</f>
        <v>0</v>
      </c>
      <c r="E46" s="178">
        <f>'WP (Berth - Pilot)'!J39</f>
        <v>0</v>
      </c>
      <c r="F46" s="179">
        <f>'WP (Berth - Pilot)'!K39</f>
        <v>0</v>
      </c>
      <c r="G46" s="177">
        <f>'WP (Berth - Pilot)'!L39</f>
        <v>0</v>
      </c>
      <c r="H46" s="180">
        <f>'WP (Berth - Pilot)'!M39</f>
        <v>0</v>
      </c>
      <c r="I46" s="181">
        <f t="shared" si="0"/>
        <v>13</v>
      </c>
      <c r="J46" s="182" t="str">
        <f>'WP (Berth - Pilot)'!O39</f>
        <v xml:space="preserve"> </v>
      </c>
      <c r="K46" s="183" t="str">
        <f>'WP (Berth - Pilot)'!P39</f>
        <v xml:space="preserve"> </v>
      </c>
      <c r="L46" s="184" t="e">
        <f t="shared" si="1"/>
        <v>#VALUE!</v>
      </c>
      <c r="M46" s="81" t="str">
        <f>'WP (Berth - Pilot)'!T39</f>
        <v>VAR</v>
      </c>
      <c r="N46" s="72">
        <f>'WP (Berth - Pilot)'!U39</f>
        <v>31</v>
      </c>
      <c r="O46" s="80">
        <f>'WP (Berth - Pilot)'!V39</f>
        <v>10</v>
      </c>
      <c r="P46" s="163" t="s">
        <v>256</v>
      </c>
      <c r="Q46" s="234"/>
      <c r="R46" s="235"/>
      <c r="S46" s="235"/>
      <c r="T46" s="236"/>
    </row>
    <row r="47" spans="2:20" ht="24.95" customHeight="1" x14ac:dyDescent="0.25">
      <c r="B47" s="68">
        <f>'WP (Berth - Pilot)'!G40</f>
        <v>30</v>
      </c>
      <c r="C47" s="167">
        <f>'WP (Berth - Pilot)'!H40</f>
        <v>0</v>
      </c>
      <c r="D47" s="168">
        <f>'WP (Berth - Pilot)'!I40</f>
        <v>0</v>
      </c>
      <c r="E47" s="169">
        <f>'WP (Berth - Pilot)'!J40</f>
        <v>0</v>
      </c>
      <c r="F47" s="170">
        <f>'WP (Berth - Pilot)'!K40</f>
        <v>0</v>
      </c>
      <c r="G47" s="168">
        <f>'WP (Berth - Pilot)'!L40</f>
        <v>0</v>
      </c>
      <c r="H47" s="171">
        <f>'WP (Berth - Pilot)'!M40</f>
        <v>0</v>
      </c>
      <c r="I47" s="172">
        <f t="shared" si="0"/>
        <v>13</v>
      </c>
      <c r="J47" s="185" t="str">
        <f>'WP (Berth - Pilot)'!O40</f>
        <v xml:space="preserve"> </v>
      </c>
      <c r="K47" s="186" t="str">
        <f>'WP (Berth - Pilot)'!P40</f>
        <v xml:space="preserve"> </v>
      </c>
      <c r="L47" s="187" t="e">
        <f t="shared" si="1"/>
        <v>#VALUE!</v>
      </c>
      <c r="M47" s="69" t="str">
        <f>'WP (Berth - Pilot)'!T40</f>
        <v>VAR</v>
      </c>
      <c r="N47" s="73">
        <f>'WP (Berth - Pilot)'!U40</f>
        <v>34</v>
      </c>
      <c r="O47" s="78">
        <f>'WP (Berth - Pilot)'!V40</f>
        <v>10</v>
      </c>
      <c r="P47" s="164" t="s">
        <v>256</v>
      </c>
      <c r="Q47" s="231"/>
      <c r="R47" s="232"/>
      <c r="S47" s="232"/>
      <c r="T47" s="233"/>
    </row>
    <row r="48" spans="2:20" ht="24.95" customHeight="1" x14ac:dyDescent="0.25">
      <c r="B48" s="70">
        <f>'WP (Berth - Pilot)'!G41</f>
        <v>31</v>
      </c>
      <c r="C48" s="176">
        <f>'WP (Berth - Pilot)'!H41</f>
        <v>0</v>
      </c>
      <c r="D48" s="177">
        <f>'WP (Berth - Pilot)'!I41</f>
        <v>0</v>
      </c>
      <c r="E48" s="178" t="str">
        <f>'WP (Berth - Pilot)'!J41</f>
        <v>N</v>
      </c>
      <c r="F48" s="179">
        <f>'WP (Berth - Pilot)'!K41</f>
        <v>0</v>
      </c>
      <c r="G48" s="177">
        <f>'WP (Berth - Pilot)'!L41</f>
        <v>0</v>
      </c>
      <c r="H48" s="180" t="str">
        <f>'WP (Berth - Pilot)'!M41</f>
        <v>E</v>
      </c>
      <c r="I48" s="181">
        <f t="shared" si="0"/>
        <v>13</v>
      </c>
      <c r="J48" s="182" t="str">
        <f>'WP (Berth - Pilot)'!O41</f>
        <v xml:space="preserve"> </v>
      </c>
      <c r="K48" s="183" t="str">
        <f>'WP (Berth - Pilot)'!P41</f>
        <v xml:space="preserve"> </v>
      </c>
      <c r="L48" s="184" t="e">
        <f t="shared" si="1"/>
        <v>#VALUE!</v>
      </c>
      <c r="M48" s="81" t="str">
        <f>'WP (Berth - Pilot)'!T41</f>
        <v>VAR</v>
      </c>
      <c r="N48" s="72">
        <f>'WP (Berth - Pilot)'!U41</f>
        <v>29</v>
      </c>
      <c r="O48" s="80">
        <f>'WP (Berth - Pilot)'!V41</f>
        <v>10</v>
      </c>
      <c r="P48" s="163" t="s">
        <v>256</v>
      </c>
      <c r="Q48" s="234"/>
      <c r="R48" s="235"/>
      <c r="S48" s="235"/>
      <c r="T48" s="236"/>
    </row>
    <row r="49" spans="2:20" ht="24.95" customHeight="1" x14ac:dyDescent="0.25">
      <c r="B49" s="68">
        <f>'WP (Berth - Pilot)'!G42</f>
        <v>32</v>
      </c>
      <c r="C49" s="167">
        <f>'WP (Berth - Pilot)'!H42</f>
        <v>0</v>
      </c>
      <c r="D49" s="168">
        <f>'WP (Berth - Pilot)'!I42</f>
        <v>0</v>
      </c>
      <c r="E49" s="169" t="str">
        <f>'WP (Berth - Pilot)'!J42</f>
        <v>N</v>
      </c>
      <c r="F49" s="170">
        <f>'WP (Berth - Pilot)'!K42</f>
        <v>0</v>
      </c>
      <c r="G49" s="168">
        <f>'WP (Berth - Pilot)'!L42</f>
        <v>0</v>
      </c>
      <c r="H49" s="171" t="str">
        <f>'WP (Berth - Pilot)'!M42</f>
        <v>E</v>
      </c>
      <c r="I49" s="172">
        <f t="shared" si="0"/>
        <v>13</v>
      </c>
      <c r="J49" s="185" t="str">
        <f>'WP (Berth - Pilot)'!O42</f>
        <v xml:space="preserve"> </v>
      </c>
      <c r="K49" s="186" t="str">
        <f>'WP (Berth - Pilot)'!P42</f>
        <v xml:space="preserve"> </v>
      </c>
      <c r="L49" s="187" t="e">
        <f t="shared" si="1"/>
        <v>#VALUE!</v>
      </c>
      <c r="M49" s="69" t="str">
        <f>'WP (Berth - Pilot)'!T42</f>
        <v>VAR</v>
      </c>
      <c r="N49" s="73">
        <f>'WP (Berth - Pilot)'!U42</f>
        <v>27</v>
      </c>
      <c r="O49" s="78">
        <f>'WP (Berth - Pilot)'!V42</f>
        <v>5</v>
      </c>
      <c r="P49" s="164" t="s">
        <v>256</v>
      </c>
      <c r="Q49" s="231"/>
      <c r="R49" s="232"/>
      <c r="S49" s="232"/>
      <c r="T49" s="233"/>
    </row>
    <row r="50" spans="2:20" ht="24.95" customHeight="1" x14ac:dyDescent="0.25">
      <c r="B50" s="70">
        <f>'WP (Berth - Pilot)'!G43</f>
        <v>33</v>
      </c>
      <c r="C50" s="176">
        <f>'WP (Berth - Pilot)'!H43</f>
        <v>0</v>
      </c>
      <c r="D50" s="177">
        <f>'WP (Berth - Pilot)'!I43</f>
        <v>0</v>
      </c>
      <c r="E50" s="178" t="str">
        <f>'WP (Berth - Pilot)'!J43</f>
        <v>N</v>
      </c>
      <c r="F50" s="179">
        <f>'WP (Berth - Pilot)'!K43</f>
        <v>0</v>
      </c>
      <c r="G50" s="177">
        <f>'WP (Berth - Pilot)'!L43</f>
        <v>0</v>
      </c>
      <c r="H50" s="180" t="str">
        <f>'WP (Berth - Pilot)'!M43</f>
        <v>E</v>
      </c>
      <c r="I50" s="181">
        <f t="shared" si="0"/>
        <v>13</v>
      </c>
      <c r="J50" s="182" t="str">
        <f>'WP (Berth - Pilot)'!O43</f>
        <v xml:space="preserve"> </v>
      </c>
      <c r="K50" s="183" t="str">
        <f>'WP (Berth - Pilot)'!P43</f>
        <v xml:space="preserve"> </v>
      </c>
      <c r="L50" s="184" t="e">
        <f t="shared" si="1"/>
        <v>#VALUE!</v>
      </c>
      <c r="M50" s="81" t="str">
        <f>'WP (Berth - Pilot)'!T43</f>
        <v>VAR</v>
      </c>
      <c r="N50" s="72">
        <f>'WP (Berth - Pilot)'!U43</f>
        <v>28.6</v>
      </c>
      <c r="O50" s="80">
        <f>'WP (Berth - Pilot)'!V43</f>
        <v>5</v>
      </c>
      <c r="P50" s="163" t="s">
        <v>256</v>
      </c>
      <c r="Q50" s="234"/>
      <c r="R50" s="235"/>
      <c r="S50" s="235"/>
      <c r="T50" s="236"/>
    </row>
    <row r="51" spans="2:20" ht="24.95" customHeight="1" x14ac:dyDescent="0.25">
      <c r="B51" s="68">
        <f>'WP (Berth - Pilot)'!G44</f>
        <v>34</v>
      </c>
      <c r="C51" s="167">
        <f>'WP (Berth - Pilot)'!H44</f>
        <v>0</v>
      </c>
      <c r="D51" s="168">
        <f>'WP (Berth - Pilot)'!I44</f>
        <v>0</v>
      </c>
      <c r="E51" s="169" t="str">
        <f>'WP (Berth - Pilot)'!J44</f>
        <v>N</v>
      </c>
      <c r="F51" s="170">
        <f>'WP (Berth - Pilot)'!K44</f>
        <v>0</v>
      </c>
      <c r="G51" s="168">
        <f>'WP (Berth - Pilot)'!L44</f>
        <v>0</v>
      </c>
      <c r="H51" s="171" t="str">
        <f>'WP (Berth - Pilot)'!M44</f>
        <v>E</v>
      </c>
      <c r="I51" s="172">
        <f t="shared" si="0"/>
        <v>13</v>
      </c>
      <c r="J51" s="185" t="str">
        <f>'WP (Berth - Pilot)'!O44</f>
        <v xml:space="preserve"> </v>
      </c>
      <c r="K51" s="186" t="str">
        <f>'WP (Berth - Pilot)'!P44</f>
        <v xml:space="preserve"> </v>
      </c>
      <c r="L51" s="187" t="e">
        <f t="shared" si="1"/>
        <v>#VALUE!</v>
      </c>
      <c r="M51" s="69" t="str">
        <f>'WP (Berth - Pilot)'!T44</f>
        <v>VAR</v>
      </c>
      <c r="N51" s="73">
        <f>'WP (Berth - Pilot)'!U44</f>
        <v>24.1</v>
      </c>
      <c r="O51" s="78">
        <f>'WP (Berth - Pilot)'!V44</f>
        <v>5</v>
      </c>
      <c r="P51" s="164" t="s">
        <v>256</v>
      </c>
      <c r="Q51" s="231"/>
      <c r="R51" s="232"/>
      <c r="S51" s="232"/>
      <c r="T51" s="233"/>
    </row>
    <row r="52" spans="2:20" ht="24.95" customHeight="1" x14ac:dyDescent="0.25">
      <c r="B52" s="70">
        <f>'WP (Berth - Pilot)'!G45</f>
        <v>35</v>
      </c>
      <c r="C52" s="176">
        <f>'WP (Berth - Pilot)'!H45</f>
        <v>0</v>
      </c>
      <c r="D52" s="177">
        <f>'WP (Berth - Pilot)'!I45</f>
        <v>0</v>
      </c>
      <c r="E52" s="178" t="str">
        <f>'WP (Berth - Pilot)'!J45</f>
        <v>N</v>
      </c>
      <c r="F52" s="179">
        <f>'WP (Berth - Pilot)'!K45</f>
        <v>0</v>
      </c>
      <c r="G52" s="177">
        <f>'WP (Berth - Pilot)'!L45</f>
        <v>0</v>
      </c>
      <c r="H52" s="180" t="str">
        <f>'WP (Berth - Pilot)'!M45</f>
        <v>E</v>
      </c>
      <c r="I52" s="181">
        <f t="shared" si="0"/>
        <v>13</v>
      </c>
      <c r="J52" s="182" t="str">
        <f>'WP (Berth - Pilot)'!O45</f>
        <v xml:space="preserve"> </v>
      </c>
      <c r="K52" s="183" t="str">
        <f>'WP (Berth - Pilot)'!P45</f>
        <v xml:space="preserve"> </v>
      </c>
      <c r="L52" s="184" t="e">
        <f t="shared" si="1"/>
        <v>#VALUE!</v>
      </c>
      <c r="M52" s="81" t="str">
        <f>'WP (Berth - Pilot)'!T45</f>
        <v>VAR</v>
      </c>
      <c r="N52" s="72">
        <f>'WP (Berth - Pilot)'!U45</f>
        <v>21.7</v>
      </c>
      <c r="O52" s="80">
        <f>'WP (Berth - Pilot)'!V45</f>
        <v>5</v>
      </c>
      <c r="P52" s="163" t="s">
        <v>256</v>
      </c>
      <c r="Q52" s="234"/>
      <c r="R52" s="235"/>
      <c r="S52" s="235"/>
      <c r="T52" s="236"/>
    </row>
    <row r="53" spans="2:20" ht="24.95" customHeight="1" x14ac:dyDescent="0.25">
      <c r="B53" s="68">
        <f>'WP (Berth - Pilot)'!G46</f>
        <v>36</v>
      </c>
      <c r="C53" s="167">
        <f>'WP (Berth - Pilot)'!H46</f>
        <v>0</v>
      </c>
      <c r="D53" s="168">
        <f>'WP (Berth - Pilot)'!I46</f>
        <v>0</v>
      </c>
      <c r="E53" s="169" t="str">
        <f>'WP (Berth - Pilot)'!J46</f>
        <v>N</v>
      </c>
      <c r="F53" s="170">
        <f>'WP (Berth - Pilot)'!K46</f>
        <v>0</v>
      </c>
      <c r="G53" s="168">
        <f>'WP (Berth - Pilot)'!L46</f>
        <v>0</v>
      </c>
      <c r="H53" s="171" t="str">
        <f>'WP (Berth - Pilot)'!M46</f>
        <v>E</v>
      </c>
      <c r="I53" s="172">
        <f t="shared" si="0"/>
        <v>13</v>
      </c>
      <c r="J53" s="185" t="str">
        <f>'WP (Berth - Pilot)'!O46</f>
        <v xml:space="preserve"> </v>
      </c>
      <c r="K53" s="186" t="str">
        <f>'WP (Berth - Pilot)'!P46</f>
        <v xml:space="preserve"> </v>
      </c>
      <c r="L53" s="187" t="e">
        <f t="shared" si="1"/>
        <v>#VALUE!</v>
      </c>
      <c r="M53" s="69" t="str">
        <f>'WP (Berth - Pilot)'!T46</f>
        <v>VAR</v>
      </c>
      <c r="N53" s="73">
        <f>'WP (Berth - Pilot)'!U46</f>
        <v>514</v>
      </c>
      <c r="O53" s="78">
        <f>'WP (Berth - Pilot)'!V46</f>
        <v>30</v>
      </c>
      <c r="P53" s="164" t="s">
        <v>256</v>
      </c>
      <c r="Q53" s="231"/>
      <c r="R53" s="232"/>
      <c r="S53" s="232"/>
      <c r="T53" s="233"/>
    </row>
    <row r="54" spans="2:20" ht="24.95" customHeight="1" x14ac:dyDescent="0.25">
      <c r="B54" s="70">
        <f>'WP (Berth - Pilot)'!G47</f>
        <v>37</v>
      </c>
      <c r="C54" s="176">
        <f>'WP (Berth - Pilot)'!H47</f>
        <v>0</v>
      </c>
      <c r="D54" s="177">
        <f>'WP (Berth - Pilot)'!I47</f>
        <v>0</v>
      </c>
      <c r="E54" s="178" t="str">
        <f>'WP (Berth - Pilot)'!J47</f>
        <v>N</v>
      </c>
      <c r="F54" s="179">
        <f>'WP (Berth - Pilot)'!K47</f>
        <v>0</v>
      </c>
      <c r="G54" s="177">
        <f>'WP (Berth - Pilot)'!L47</f>
        <v>0</v>
      </c>
      <c r="H54" s="180" t="str">
        <f>'WP (Berth - Pilot)'!M47</f>
        <v>E</v>
      </c>
      <c r="I54" s="181">
        <f t="shared" si="0"/>
        <v>13</v>
      </c>
      <c r="J54" s="182" t="str">
        <f>'WP (Berth - Pilot)'!O47</f>
        <v xml:space="preserve"> </v>
      </c>
      <c r="K54" s="183" t="str">
        <f>'WP (Berth - Pilot)'!P47</f>
        <v xml:space="preserve"> </v>
      </c>
      <c r="L54" s="184" t="e">
        <f t="shared" si="1"/>
        <v>#VALUE!</v>
      </c>
      <c r="M54" s="81" t="str">
        <f>'WP (Berth - Pilot)'!T47</f>
        <v>VAR</v>
      </c>
      <c r="N54" s="72">
        <f>'WP (Berth - Pilot)'!U47</f>
        <v>705</v>
      </c>
      <c r="O54" s="80">
        <f>'WP (Berth - Pilot)'!V47</f>
        <v>30</v>
      </c>
      <c r="P54" s="163" t="s">
        <v>256</v>
      </c>
      <c r="Q54" s="234"/>
      <c r="R54" s="235"/>
      <c r="S54" s="235"/>
      <c r="T54" s="236"/>
    </row>
    <row r="55" spans="2:20" ht="24.95" customHeight="1" x14ac:dyDescent="0.25">
      <c r="B55" s="68">
        <f>'WP (Berth - Pilot)'!G48</f>
        <v>38</v>
      </c>
      <c r="C55" s="167">
        <f>'WP (Berth - Pilot)'!H48</f>
        <v>0</v>
      </c>
      <c r="D55" s="168">
        <f>'WP (Berth - Pilot)'!I48</f>
        <v>0</v>
      </c>
      <c r="E55" s="169" t="str">
        <f>'WP (Berth - Pilot)'!J48</f>
        <v>N</v>
      </c>
      <c r="F55" s="170">
        <f>'WP (Berth - Pilot)'!K48</f>
        <v>0</v>
      </c>
      <c r="G55" s="168">
        <f>'WP (Berth - Pilot)'!L48</f>
        <v>0</v>
      </c>
      <c r="H55" s="171" t="str">
        <f>'WP (Berth - Pilot)'!M48</f>
        <v>E</v>
      </c>
      <c r="I55" s="172">
        <f t="shared" si="0"/>
        <v>13</v>
      </c>
      <c r="J55" s="185" t="str">
        <f>'WP (Berth - Pilot)'!O48</f>
        <v xml:space="preserve"> </v>
      </c>
      <c r="K55" s="186" t="str">
        <f>'WP (Berth - Pilot)'!P48</f>
        <v xml:space="preserve"> </v>
      </c>
      <c r="L55" s="187" t="e">
        <f t="shared" si="1"/>
        <v>#VALUE!</v>
      </c>
      <c r="M55" s="69" t="str">
        <f>'WP (Berth - Pilot)'!T48</f>
        <v>VAR</v>
      </c>
      <c r="N55" s="73">
        <f>'WP (Berth - Pilot)'!U48</f>
        <v>33</v>
      </c>
      <c r="O55" s="78">
        <f>'WP (Berth - Pilot)'!V48</f>
        <v>30</v>
      </c>
      <c r="P55" s="164" t="s">
        <v>256</v>
      </c>
      <c r="Q55" s="231"/>
      <c r="R55" s="232"/>
      <c r="S55" s="232"/>
      <c r="T55" s="233"/>
    </row>
    <row r="56" spans="2:20" ht="24.95" customHeight="1" x14ac:dyDescent="0.25">
      <c r="B56" s="70">
        <f>'WP (Berth - Pilot)'!G49</f>
        <v>39</v>
      </c>
      <c r="C56" s="176">
        <f>'WP (Berth - Pilot)'!H49</f>
        <v>0</v>
      </c>
      <c r="D56" s="177">
        <f>'WP (Berth - Pilot)'!I49</f>
        <v>0</v>
      </c>
      <c r="E56" s="178" t="str">
        <f>'WP (Berth - Pilot)'!J49</f>
        <v>N</v>
      </c>
      <c r="F56" s="179">
        <f>'WP (Berth - Pilot)'!K49</f>
        <v>0</v>
      </c>
      <c r="G56" s="177">
        <f>'WP (Berth - Pilot)'!L49</f>
        <v>0</v>
      </c>
      <c r="H56" s="180" t="str">
        <f>'WP (Berth - Pilot)'!M49</f>
        <v>E</v>
      </c>
      <c r="I56" s="181">
        <f t="shared" si="0"/>
        <v>13</v>
      </c>
      <c r="J56" s="182" t="str">
        <f>'WP (Berth - Pilot)'!O49</f>
        <v xml:space="preserve"> </v>
      </c>
      <c r="K56" s="183" t="str">
        <f>'WP (Berth - Pilot)'!P49</f>
        <v xml:space="preserve"> </v>
      </c>
      <c r="L56" s="184" t="e">
        <f t="shared" si="1"/>
        <v>#VALUE!</v>
      </c>
      <c r="M56" s="81" t="str">
        <f>'WP (Berth - Pilot)'!T49</f>
        <v>VAR</v>
      </c>
      <c r="N56" s="72">
        <f>'WP (Berth - Pilot)'!U49</f>
        <v>28</v>
      </c>
      <c r="O56" s="80">
        <f>'WP (Berth - Pilot)'!V49</f>
        <v>30</v>
      </c>
      <c r="P56" s="163" t="s">
        <v>256</v>
      </c>
      <c r="Q56" s="234"/>
      <c r="R56" s="235"/>
      <c r="S56" s="235"/>
      <c r="T56" s="236"/>
    </row>
    <row r="57" spans="2:20" ht="24.95" customHeight="1" x14ac:dyDescent="0.25">
      <c r="B57" s="68">
        <f>'WP (Berth - Pilot)'!G50</f>
        <v>40</v>
      </c>
      <c r="C57" s="167">
        <f>'WP (Berth - Pilot)'!H50</f>
        <v>0</v>
      </c>
      <c r="D57" s="168">
        <f>'WP (Berth - Pilot)'!I50</f>
        <v>0</v>
      </c>
      <c r="E57" s="169" t="str">
        <f>'WP (Berth - Pilot)'!J50</f>
        <v>N</v>
      </c>
      <c r="F57" s="170">
        <f>'WP (Berth - Pilot)'!K50</f>
        <v>0</v>
      </c>
      <c r="G57" s="168">
        <f>'WP (Berth - Pilot)'!L50</f>
        <v>0</v>
      </c>
      <c r="H57" s="171" t="str">
        <f>'WP (Berth - Pilot)'!M50</f>
        <v>E</v>
      </c>
      <c r="I57" s="172">
        <f t="shared" si="0"/>
        <v>13</v>
      </c>
      <c r="J57" s="185" t="str">
        <f>'WP (Berth - Pilot)'!O50</f>
        <v xml:space="preserve"> </v>
      </c>
      <c r="K57" s="186" t="str">
        <f>'WP (Berth - Pilot)'!P50</f>
        <v xml:space="preserve"> </v>
      </c>
      <c r="L57" s="187" t="e">
        <f t="shared" si="1"/>
        <v>#VALUE!</v>
      </c>
      <c r="M57" s="69" t="str">
        <f>'WP (Berth - Pilot)'!T50</f>
        <v>VAR</v>
      </c>
      <c r="N57" s="73">
        <f>'WP (Berth - Pilot)'!U50</f>
        <v>34</v>
      </c>
      <c r="O57" s="78">
        <f>'WP (Berth - Pilot)'!V50</f>
        <v>20</v>
      </c>
      <c r="P57" s="164" t="s">
        <v>256</v>
      </c>
      <c r="Q57" s="231"/>
      <c r="R57" s="232"/>
      <c r="S57" s="232"/>
      <c r="T57" s="233"/>
    </row>
    <row r="58" spans="2:20" ht="24.95" customHeight="1" x14ac:dyDescent="0.25">
      <c r="B58" s="70">
        <f>'WP (Berth - Pilot)'!G51</f>
        <v>41</v>
      </c>
      <c r="C58" s="176">
        <f>'WP (Berth - Pilot)'!H51</f>
        <v>0</v>
      </c>
      <c r="D58" s="177">
        <f>'WP (Berth - Pilot)'!I51</f>
        <v>0</v>
      </c>
      <c r="E58" s="178" t="str">
        <f>'WP (Berth - Pilot)'!J51</f>
        <v>N</v>
      </c>
      <c r="F58" s="179">
        <f>'WP (Berth - Pilot)'!K51</f>
        <v>0</v>
      </c>
      <c r="G58" s="177">
        <f>'WP (Berth - Pilot)'!L51</f>
        <v>0</v>
      </c>
      <c r="H58" s="180" t="str">
        <f>'WP (Berth - Pilot)'!M51</f>
        <v>E</v>
      </c>
      <c r="I58" s="181">
        <f t="shared" si="0"/>
        <v>13</v>
      </c>
      <c r="J58" s="182" t="str">
        <f>'WP (Berth - Pilot)'!O51</f>
        <v xml:space="preserve"> </v>
      </c>
      <c r="K58" s="183" t="str">
        <f>'WP (Berth - Pilot)'!P51</f>
        <v xml:space="preserve"> </v>
      </c>
      <c r="L58" s="184" t="e">
        <f t="shared" si="1"/>
        <v>#VALUE!</v>
      </c>
      <c r="M58" s="81" t="str">
        <f>'WP (Berth - Pilot)'!T51</f>
        <v>VAR</v>
      </c>
      <c r="N58" s="72">
        <f>'WP (Berth - Pilot)'!U51</f>
        <v>59</v>
      </c>
      <c r="O58" s="80">
        <f>'WP (Berth - Pilot)'!V51</f>
        <v>20</v>
      </c>
      <c r="P58" s="163" t="s">
        <v>256</v>
      </c>
      <c r="Q58" s="234"/>
      <c r="R58" s="235"/>
      <c r="S58" s="235"/>
      <c r="T58" s="236"/>
    </row>
    <row r="59" spans="2:20" ht="24.95" customHeight="1" x14ac:dyDescent="0.25">
      <c r="B59" s="68">
        <f>'WP (Berth - Pilot)'!G52</f>
        <v>42</v>
      </c>
      <c r="C59" s="167">
        <f>'WP (Berth - Pilot)'!H52</f>
        <v>0</v>
      </c>
      <c r="D59" s="168">
        <f>'WP (Berth - Pilot)'!I52</f>
        <v>0</v>
      </c>
      <c r="E59" s="169" t="str">
        <f>'WP (Berth - Pilot)'!J52</f>
        <v>N</v>
      </c>
      <c r="F59" s="170">
        <f>'WP (Berth - Pilot)'!K52</f>
        <v>0</v>
      </c>
      <c r="G59" s="168">
        <f>'WP (Berth - Pilot)'!L52</f>
        <v>0</v>
      </c>
      <c r="H59" s="171" t="str">
        <f>'WP (Berth - Pilot)'!M52</f>
        <v>E</v>
      </c>
      <c r="I59" s="172">
        <f t="shared" si="0"/>
        <v>13</v>
      </c>
      <c r="J59" s="185" t="str">
        <f>'WP (Berth - Pilot)'!O52</f>
        <v xml:space="preserve"> </v>
      </c>
      <c r="K59" s="186" t="str">
        <f>'WP (Berth - Pilot)'!P52</f>
        <v xml:space="preserve"> </v>
      </c>
      <c r="L59" s="187" t="e">
        <f t="shared" si="1"/>
        <v>#VALUE!</v>
      </c>
      <c r="M59" s="69" t="str">
        <f>'WP (Berth - Pilot)'!T52</f>
        <v>VAR</v>
      </c>
      <c r="N59" s="73">
        <f>'WP (Berth - Pilot)'!U52</f>
        <v>36</v>
      </c>
      <c r="O59" s="78">
        <f>'WP (Berth - Pilot)'!V52</f>
        <v>20</v>
      </c>
      <c r="P59" s="164" t="s">
        <v>256</v>
      </c>
      <c r="Q59" s="231"/>
      <c r="R59" s="232"/>
      <c r="S59" s="232"/>
      <c r="T59" s="233"/>
    </row>
    <row r="60" spans="2:20" ht="24.95" customHeight="1" x14ac:dyDescent="0.25">
      <c r="B60" s="70">
        <f>'WP (Berth - Pilot)'!G53</f>
        <v>43</v>
      </c>
      <c r="C60" s="176">
        <f>'WP (Berth - Pilot)'!H53</f>
        <v>0</v>
      </c>
      <c r="D60" s="177">
        <f>'WP (Berth - Pilot)'!I53</f>
        <v>0</v>
      </c>
      <c r="E60" s="178" t="str">
        <f>'WP (Berth - Pilot)'!J53</f>
        <v>N</v>
      </c>
      <c r="F60" s="179">
        <f>'WP (Berth - Pilot)'!K53</f>
        <v>0</v>
      </c>
      <c r="G60" s="177">
        <f>'WP (Berth - Pilot)'!L53</f>
        <v>0</v>
      </c>
      <c r="H60" s="180" t="str">
        <f>'WP (Berth - Pilot)'!M53</f>
        <v>E</v>
      </c>
      <c r="I60" s="181">
        <f t="shared" si="0"/>
        <v>13</v>
      </c>
      <c r="J60" s="182" t="str">
        <f>'WP (Berth - Pilot)'!O53</f>
        <v xml:space="preserve"> </v>
      </c>
      <c r="K60" s="183" t="str">
        <f>'WP (Berth - Pilot)'!P53</f>
        <v xml:space="preserve"> </v>
      </c>
      <c r="L60" s="184" t="e">
        <f t="shared" si="1"/>
        <v>#VALUE!</v>
      </c>
      <c r="M60" s="81" t="str">
        <f>'WP (Berth - Pilot)'!T53</f>
        <v>VAR</v>
      </c>
      <c r="N60" s="72">
        <f>'WP (Berth - Pilot)'!U53</f>
        <v>41</v>
      </c>
      <c r="O60" s="80">
        <f>'WP (Berth - Pilot)'!V53</f>
        <v>6</v>
      </c>
      <c r="P60" s="163" t="s">
        <v>256</v>
      </c>
      <c r="Q60" s="234"/>
      <c r="R60" s="235"/>
      <c r="S60" s="235"/>
      <c r="T60" s="236"/>
    </row>
    <row r="61" spans="2:20" ht="24.95" customHeight="1" x14ac:dyDescent="0.25">
      <c r="B61" s="68">
        <f>'WP (Berth - Pilot)'!G54</f>
        <v>44</v>
      </c>
      <c r="C61" s="167">
        <f>'WP (Berth - Pilot)'!H54</f>
        <v>0</v>
      </c>
      <c r="D61" s="168">
        <f>'WP (Berth - Pilot)'!I54</f>
        <v>0</v>
      </c>
      <c r="E61" s="169" t="str">
        <f>'WP (Berth - Pilot)'!J54</f>
        <v>N</v>
      </c>
      <c r="F61" s="170">
        <f>'WP (Berth - Pilot)'!K54</f>
        <v>0</v>
      </c>
      <c r="G61" s="168">
        <f>'WP (Berth - Pilot)'!L54</f>
        <v>0</v>
      </c>
      <c r="H61" s="171" t="str">
        <f>'WP (Berth - Pilot)'!M54</f>
        <v>E</v>
      </c>
      <c r="I61" s="172">
        <f t="shared" si="0"/>
        <v>13</v>
      </c>
      <c r="J61" s="185" t="str">
        <f>'WP (Berth - Pilot)'!O54</f>
        <v xml:space="preserve"> </v>
      </c>
      <c r="K61" s="186" t="str">
        <f>'WP (Berth - Pilot)'!P54</f>
        <v xml:space="preserve"> </v>
      </c>
      <c r="L61" s="187" t="e">
        <f t="shared" si="1"/>
        <v>#VALUE!</v>
      </c>
      <c r="M61" s="69" t="str">
        <f>'WP (Berth - Pilot)'!T54</f>
        <v>VAR</v>
      </c>
      <c r="N61" s="73">
        <f>'WP (Berth - Pilot)'!U54</f>
        <v>42</v>
      </c>
      <c r="O61" s="78">
        <f>'WP (Berth - Pilot)'!V54</f>
        <v>6</v>
      </c>
      <c r="P61" s="164" t="s">
        <v>256</v>
      </c>
      <c r="Q61" s="231"/>
      <c r="R61" s="232"/>
      <c r="S61" s="232"/>
      <c r="T61" s="233"/>
    </row>
    <row r="62" spans="2:20" ht="24.95" customHeight="1" x14ac:dyDescent="0.25">
      <c r="B62" s="70">
        <f>'WP (Berth - Pilot)'!G55</f>
        <v>45</v>
      </c>
      <c r="C62" s="176">
        <f>'WP (Berth - Pilot)'!H55</f>
        <v>0</v>
      </c>
      <c r="D62" s="177">
        <f>'WP (Berth - Pilot)'!I55</f>
        <v>0</v>
      </c>
      <c r="E62" s="178" t="str">
        <f>'WP (Berth - Pilot)'!J55</f>
        <v>N</v>
      </c>
      <c r="F62" s="179">
        <f>'WP (Berth - Pilot)'!K55</f>
        <v>0</v>
      </c>
      <c r="G62" s="177">
        <f>'WP (Berth - Pilot)'!L55</f>
        <v>0</v>
      </c>
      <c r="H62" s="180" t="str">
        <f>'WP (Berth - Pilot)'!M55</f>
        <v>E</v>
      </c>
      <c r="I62" s="181">
        <f t="shared" si="0"/>
        <v>13</v>
      </c>
      <c r="J62" s="182" t="str">
        <f>'WP (Berth - Pilot)'!O55</f>
        <v xml:space="preserve"> </v>
      </c>
      <c r="K62" s="183" t="str">
        <f>'WP (Berth - Pilot)'!P55</f>
        <v xml:space="preserve"> </v>
      </c>
      <c r="L62" s="184" t="e">
        <f t="shared" si="1"/>
        <v>#VALUE!</v>
      </c>
      <c r="M62" s="81" t="str">
        <f>'WP (Berth - Pilot)'!T55</f>
        <v>VAR</v>
      </c>
      <c r="N62" s="72">
        <f>'WP (Berth - Pilot)'!U55</f>
        <v>42</v>
      </c>
      <c r="O62" s="80">
        <f>'WP (Berth - Pilot)'!V55</f>
        <v>6</v>
      </c>
      <c r="P62" s="163" t="s">
        <v>256</v>
      </c>
      <c r="Q62" s="234"/>
      <c r="R62" s="235"/>
      <c r="S62" s="235"/>
      <c r="T62" s="236"/>
    </row>
    <row r="63" spans="2:20" ht="24.95" customHeight="1" x14ac:dyDescent="0.25">
      <c r="B63" s="68">
        <f>'WP (Berth - Pilot)'!G56</f>
        <v>46</v>
      </c>
      <c r="C63" s="167">
        <f>'WP (Berth - Pilot)'!H56</f>
        <v>0</v>
      </c>
      <c r="D63" s="168">
        <f>'WP (Berth - Pilot)'!I56</f>
        <v>0</v>
      </c>
      <c r="E63" s="169" t="str">
        <f>'WP (Berth - Pilot)'!J56</f>
        <v>N</v>
      </c>
      <c r="F63" s="170">
        <f>'WP (Berth - Pilot)'!K56</f>
        <v>0</v>
      </c>
      <c r="G63" s="168">
        <f>'WP (Berth - Pilot)'!L56</f>
        <v>0</v>
      </c>
      <c r="H63" s="171" t="str">
        <f>'WP (Berth - Pilot)'!M56</f>
        <v>E</v>
      </c>
      <c r="I63" s="172">
        <f t="shared" si="0"/>
        <v>13</v>
      </c>
      <c r="J63" s="185" t="str">
        <f>'WP (Berth - Pilot)'!O56</f>
        <v xml:space="preserve"> </v>
      </c>
      <c r="K63" s="186" t="str">
        <f>'WP (Berth - Pilot)'!P56</f>
        <v xml:space="preserve"> </v>
      </c>
      <c r="L63" s="187" t="e">
        <f t="shared" si="1"/>
        <v>#VALUE!</v>
      </c>
      <c r="M63" s="69" t="str">
        <f>'WP (Berth - Pilot)'!T56</f>
        <v>VAR</v>
      </c>
      <c r="N63" s="73">
        <f>'WP (Berth - Pilot)'!U56</f>
        <v>41</v>
      </c>
      <c r="O63" s="78">
        <f>'WP (Berth - Pilot)'!V56</f>
        <v>6</v>
      </c>
      <c r="P63" s="164" t="s">
        <v>256</v>
      </c>
      <c r="Q63" s="231"/>
      <c r="R63" s="232"/>
      <c r="S63" s="232"/>
      <c r="T63" s="233"/>
    </row>
    <row r="64" spans="2:20" ht="24.95" customHeight="1" x14ac:dyDescent="0.25">
      <c r="B64" s="70">
        <f>'WP (Berth - Pilot)'!G57</f>
        <v>47</v>
      </c>
      <c r="C64" s="176">
        <f>'WP (Berth - Pilot)'!H57</f>
        <v>0</v>
      </c>
      <c r="D64" s="177">
        <f>'WP (Berth - Pilot)'!I57</f>
        <v>0</v>
      </c>
      <c r="E64" s="178" t="str">
        <f>'WP (Berth - Pilot)'!J57</f>
        <v>N</v>
      </c>
      <c r="F64" s="179">
        <f>'WP (Berth - Pilot)'!K57</f>
        <v>0</v>
      </c>
      <c r="G64" s="177">
        <f>'WP (Berth - Pilot)'!L57</f>
        <v>0</v>
      </c>
      <c r="H64" s="180" t="str">
        <f>'WP (Berth - Pilot)'!M57</f>
        <v>E</v>
      </c>
      <c r="I64" s="181">
        <f t="shared" si="0"/>
        <v>13</v>
      </c>
      <c r="J64" s="182" t="str">
        <f>'WP (Berth - Pilot)'!O57</f>
        <v xml:space="preserve"> </v>
      </c>
      <c r="K64" s="183" t="str">
        <f>'WP (Berth - Pilot)'!P57</f>
        <v xml:space="preserve"> </v>
      </c>
      <c r="L64" s="184" t="e">
        <f t="shared" si="1"/>
        <v>#VALUE!</v>
      </c>
      <c r="M64" s="81" t="str">
        <f>'WP (Berth - Pilot)'!T57</f>
        <v>VAR</v>
      </c>
      <c r="N64" s="72">
        <f>'WP (Berth - Pilot)'!U57</f>
        <v>29</v>
      </c>
      <c r="O64" s="80">
        <f>'WP (Berth - Pilot)'!V57</f>
        <v>6</v>
      </c>
      <c r="P64" s="163" t="s">
        <v>256</v>
      </c>
      <c r="Q64" s="234"/>
      <c r="R64" s="235"/>
      <c r="S64" s="235"/>
      <c r="T64" s="236"/>
    </row>
    <row r="65" spans="2:20" ht="24.95" customHeight="1" x14ac:dyDescent="0.25">
      <c r="B65" s="68">
        <f>'WP (Berth - Pilot)'!G58</f>
        <v>48</v>
      </c>
      <c r="C65" s="167">
        <f>'WP (Berth - Pilot)'!H58</f>
        <v>0</v>
      </c>
      <c r="D65" s="168">
        <f>'WP (Berth - Pilot)'!I58</f>
        <v>0</v>
      </c>
      <c r="E65" s="169" t="str">
        <f>'WP (Berth - Pilot)'!J58</f>
        <v>N</v>
      </c>
      <c r="F65" s="170">
        <f>'WP (Berth - Pilot)'!K58</f>
        <v>0</v>
      </c>
      <c r="G65" s="168">
        <f>'WP (Berth - Pilot)'!L58</f>
        <v>0</v>
      </c>
      <c r="H65" s="171" t="str">
        <f>'WP (Berth - Pilot)'!M58</f>
        <v>E</v>
      </c>
      <c r="I65" s="172">
        <f t="shared" si="0"/>
        <v>13</v>
      </c>
      <c r="J65" s="185" t="str">
        <f>'WP (Berth - Pilot)'!O58</f>
        <v xml:space="preserve"> </v>
      </c>
      <c r="K65" s="186" t="str">
        <f>'WP (Berth - Pilot)'!P58</f>
        <v xml:space="preserve"> </v>
      </c>
      <c r="L65" s="187" t="e">
        <f t="shared" si="1"/>
        <v>#VALUE!</v>
      </c>
      <c r="M65" s="69" t="str">
        <f>'WP (Berth - Pilot)'!T58</f>
        <v>VAR</v>
      </c>
      <c r="N65" s="73">
        <f>'WP (Berth - Pilot)'!U58</f>
        <v>25.9</v>
      </c>
      <c r="O65" s="78">
        <f>'WP (Berth - Pilot)'!V58</f>
        <v>6</v>
      </c>
      <c r="P65" s="164" t="s">
        <v>256</v>
      </c>
      <c r="Q65" s="231"/>
      <c r="R65" s="232"/>
      <c r="S65" s="232"/>
      <c r="T65" s="233"/>
    </row>
    <row r="66" spans="2:20" ht="24.95" customHeight="1" x14ac:dyDescent="0.25">
      <c r="B66" s="70">
        <f>'WP (Berth - Pilot)'!G59</f>
        <v>49</v>
      </c>
      <c r="C66" s="176">
        <f>'WP (Berth - Pilot)'!H59</f>
        <v>0</v>
      </c>
      <c r="D66" s="177">
        <f>'WP (Berth - Pilot)'!I59</f>
        <v>0</v>
      </c>
      <c r="E66" s="178" t="str">
        <f>'WP (Berth - Pilot)'!J59</f>
        <v>N</v>
      </c>
      <c r="F66" s="179">
        <f>'WP (Berth - Pilot)'!K59</f>
        <v>0</v>
      </c>
      <c r="G66" s="177">
        <f>'WP (Berth - Pilot)'!L59</f>
        <v>0</v>
      </c>
      <c r="H66" s="180" t="str">
        <f>'WP (Berth - Pilot)'!M59</f>
        <v>E</v>
      </c>
      <c r="I66" s="181">
        <f t="shared" si="0"/>
        <v>13</v>
      </c>
      <c r="J66" s="182" t="str">
        <f>'WP (Berth - Pilot)'!O59</f>
        <v xml:space="preserve"> </v>
      </c>
      <c r="K66" s="183" t="str">
        <f>'WP (Berth - Pilot)'!P59</f>
        <v xml:space="preserve"> </v>
      </c>
      <c r="L66" s="184" t="e">
        <f t="shared" si="1"/>
        <v>#VALUE!</v>
      </c>
      <c r="M66" s="81" t="str">
        <f>'WP (Berth - Pilot)'!T59</f>
        <v>VAR</v>
      </c>
      <c r="N66" s="72">
        <f>'WP (Berth - Pilot)'!U59</f>
        <v>24</v>
      </c>
      <c r="O66" s="80">
        <f>'WP (Berth - Pilot)'!V59</f>
        <v>6</v>
      </c>
      <c r="P66" s="163" t="s">
        <v>256</v>
      </c>
      <c r="Q66" s="234"/>
      <c r="R66" s="235"/>
      <c r="S66" s="235"/>
      <c r="T66" s="236"/>
    </row>
    <row r="67" spans="2:20" ht="24.95" customHeight="1" x14ac:dyDescent="0.25">
      <c r="B67" s="68">
        <f>'WP (Berth - Pilot)'!G60</f>
        <v>50</v>
      </c>
      <c r="C67" s="167">
        <f>'WP (Berth - Pilot)'!H60</f>
        <v>0</v>
      </c>
      <c r="D67" s="168">
        <f>'WP (Berth - Pilot)'!I60</f>
        <v>0</v>
      </c>
      <c r="E67" s="169" t="str">
        <f>'WP (Berth - Pilot)'!J60</f>
        <v>N</v>
      </c>
      <c r="F67" s="170">
        <f>'WP (Berth - Pilot)'!K60</f>
        <v>0</v>
      </c>
      <c r="G67" s="168">
        <f>'WP (Berth - Pilot)'!L60</f>
        <v>0</v>
      </c>
      <c r="H67" s="171" t="str">
        <f>'WP (Berth - Pilot)'!M60</f>
        <v>E</v>
      </c>
      <c r="I67" s="172">
        <f t="shared" si="0"/>
        <v>13</v>
      </c>
      <c r="J67" s="185" t="str">
        <f>'WP (Berth - Pilot)'!O60</f>
        <v xml:space="preserve"> </v>
      </c>
      <c r="K67" s="186" t="str">
        <f>'WP (Berth - Pilot)'!P60</f>
        <v xml:space="preserve"> </v>
      </c>
      <c r="L67" s="187" t="e">
        <f t="shared" si="1"/>
        <v>#VALUE!</v>
      </c>
      <c r="M67" s="69" t="str">
        <f>'WP (Berth - Pilot)'!T60</f>
        <v>VAR</v>
      </c>
      <c r="N67" s="73">
        <f>'WP (Berth - Pilot)'!U60</f>
        <v>37</v>
      </c>
      <c r="O67" s="78">
        <f>'WP (Berth - Pilot)'!V60</f>
        <v>6</v>
      </c>
      <c r="P67" s="164" t="s">
        <v>256</v>
      </c>
      <c r="Q67" s="231"/>
      <c r="R67" s="232"/>
      <c r="S67" s="232"/>
      <c r="T67" s="233"/>
    </row>
    <row r="68" spans="2:20" ht="24.95" customHeight="1" x14ac:dyDescent="0.25">
      <c r="B68" s="70">
        <f>'WP (Berth - Pilot)'!G61</f>
        <v>51</v>
      </c>
      <c r="C68" s="176">
        <f>'WP (Berth - Pilot)'!H61</f>
        <v>0</v>
      </c>
      <c r="D68" s="177">
        <f>'WP (Berth - Pilot)'!I61</f>
        <v>0</v>
      </c>
      <c r="E68" s="178" t="str">
        <f>'WP (Berth - Pilot)'!J61</f>
        <v>N</v>
      </c>
      <c r="F68" s="179">
        <f>'WP (Berth - Pilot)'!K61</f>
        <v>0</v>
      </c>
      <c r="G68" s="177">
        <f>'WP (Berth - Pilot)'!L61</f>
        <v>0</v>
      </c>
      <c r="H68" s="180" t="str">
        <f>'WP (Berth - Pilot)'!M61</f>
        <v>E</v>
      </c>
      <c r="I68" s="181">
        <f t="shared" si="0"/>
        <v>13</v>
      </c>
      <c r="J68" s="182" t="str">
        <f>'WP (Berth - Pilot)'!O61</f>
        <v xml:space="preserve"> </v>
      </c>
      <c r="K68" s="183" t="str">
        <f>'WP (Berth - Pilot)'!P61</f>
        <v xml:space="preserve"> </v>
      </c>
      <c r="L68" s="184" t="e">
        <f t="shared" si="1"/>
        <v>#VALUE!</v>
      </c>
      <c r="M68" s="81" t="str">
        <f>'WP (Berth - Pilot)'!T61</f>
        <v>VAR</v>
      </c>
      <c r="N68" s="72">
        <f>'WP (Berth - Pilot)'!U61</f>
        <v>37</v>
      </c>
      <c r="O68" s="80">
        <f>'WP (Berth - Pilot)'!V61</f>
        <v>6</v>
      </c>
      <c r="P68" s="163" t="s">
        <v>256</v>
      </c>
      <c r="Q68" s="234"/>
      <c r="R68" s="235"/>
      <c r="S68" s="235"/>
      <c r="T68" s="236"/>
    </row>
    <row r="69" spans="2:20" ht="24.95" customHeight="1" x14ac:dyDescent="0.25">
      <c r="B69" s="68">
        <f>'WP (Berth - Pilot)'!G62</f>
        <v>52</v>
      </c>
      <c r="C69" s="167">
        <f>'WP (Berth - Pilot)'!H62</f>
        <v>0</v>
      </c>
      <c r="D69" s="168">
        <f>'WP (Berth - Pilot)'!I62</f>
        <v>0</v>
      </c>
      <c r="E69" s="169" t="str">
        <f>'WP (Berth - Pilot)'!J62</f>
        <v>N</v>
      </c>
      <c r="F69" s="170">
        <f>'WP (Berth - Pilot)'!K62</f>
        <v>0</v>
      </c>
      <c r="G69" s="168">
        <f>'WP (Berth - Pilot)'!L62</f>
        <v>0</v>
      </c>
      <c r="H69" s="171" t="str">
        <f>'WP (Berth - Pilot)'!M62</f>
        <v>E</v>
      </c>
      <c r="I69" s="172">
        <f t="shared" si="0"/>
        <v>13</v>
      </c>
      <c r="J69" s="185" t="str">
        <f>'WP (Berth - Pilot)'!O62</f>
        <v xml:space="preserve"> </v>
      </c>
      <c r="K69" s="186" t="str">
        <f>'WP (Berth - Pilot)'!P62</f>
        <v xml:space="preserve"> </v>
      </c>
      <c r="L69" s="187" t="e">
        <f t="shared" si="1"/>
        <v>#VALUE!</v>
      </c>
      <c r="M69" s="69" t="str">
        <f>'WP (Berth - Pilot)'!T62</f>
        <v>VAR</v>
      </c>
      <c r="N69" s="73">
        <f>'WP (Berth - Pilot)'!U62</f>
        <v>30</v>
      </c>
      <c r="O69" s="78">
        <f>'WP (Berth - Pilot)'!V62</f>
        <v>6</v>
      </c>
      <c r="P69" s="164" t="s">
        <v>256</v>
      </c>
      <c r="Q69" s="231"/>
      <c r="R69" s="232"/>
      <c r="S69" s="232"/>
      <c r="T69" s="233"/>
    </row>
    <row r="70" spans="2:20" ht="24.95" customHeight="1" x14ac:dyDescent="0.25">
      <c r="B70" s="70">
        <f>'WP (Berth - Pilot)'!G63</f>
        <v>53</v>
      </c>
      <c r="C70" s="176">
        <f>'WP (Berth - Pilot)'!H63</f>
        <v>0</v>
      </c>
      <c r="D70" s="177">
        <f>'WP (Berth - Pilot)'!I63</f>
        <v>0</v>
      </c>
      <c r="E70" s="178" t="str">
        <f>'WP (Berth - Pilot)'!J63</f>
        <v>N</v>
      </c>
      <c r="F70" s="179">
        <f>'WP (Berth - Pilot)'!K63</f>
        <v>0</v>
      </c>
      <c r="G70" s="177">
        <f>'WP (Berth - Pilot)'!L63</f>
        <v>0</v>
      </c>
      <c r="H70" s="180" t="str">
        <f>'WP (Berth - Pilot)'!M63</f>
        <v>E</v>
      </c>
      <c r="I70" s="181">
        <f t="shared" si="0"/>
        <v>13</v>
      </c>
      <c r="J70" s="182" t="str">
        <f>'WP (Berth - Pilot)'!O63</f>
        <v xml:space="preserve"> </v>
      </c>
      <c r="K70" s="183" t="str">
        <f>'WP (Berth - Pilot)'!P63</f>
        <v xml:space="preserve"> </v>
      </c>
      <c r="L70" s="184" t="e">
        <f t="shared" si="1"/>
        <v>#VALUE!</v>
      </c>
      <c r="M70" s="81" t="str">
        <f>'WP (Berth - Pilot)'!T63</f>
        <v>VAR</v>
      </c>
      <c r="N70" s="72">
        <f>'WP (Berth - Pilot)'!U63</f>
        <v>30</v>
      </c>
      <c r="O70" s="80">
        <f>'WP (Berth - Pilot)'!V63</f>
        <v>6</v>
      </c>
      <c r="P70" s="163" t="s">
        <v>256</v>
      </c>
      <c r="Q70" s="234"/>
      <c r="R70" s="235"/>
      <c r="S70" s="235"/>
      <c r="T70" s="236"/>
    </row>
    <row r="71" spans="2:20" ht="24.95" customHeight="1" x14ac:dyDescent="0.25">
      <c r="B71" s="68">
        <f>'WP (Berth - Pilot)'!G64</f>
        <v>54</v>
      </c>
      <c r="C71" s="167">
        <f>'WP (Berth - Pilot)'!H64</f>
        <v>0</v>
      </c>
      <c r="D71" s="168">
        <f>'WP (Berth - Pilot)'!I64</f>
        <v>0</v>
      </c>
      <c r="E71" s="169" t="str">
        <f>'WP (Berth - Pilot)'!J64</f>
        <v>N</v>
      </c>
      <c r="F71" s="170">
        <f>'WP (Berth - Pilot)'!K64</f>
        <v>0</v>
      </c>
      <c r="G71" s="168">
        <f>'WP (Berth - Pilot)'!L64</f>
        <v>0</v>
      </c>
      <c r="H71" s="171" t="str">
        <f>'WP (Berth - Pilot)'!M64</f>
        <v>E</v>
      </c>
      <c r="I71" s="172">
        <f t="shared" si="0"/>
        <v>13</v>
      </c>
      <c r="J71" s="185" t="str">
        <f>'WP (Berth - Pilot)'!O64</f>
        <v xml:space="preserve"> </v>
      </c>
      <c r="K71" s="186" t="str">
        <f>'WP (Berth - Pilot)'!P64</f>
        <v xml:space="preserve"> </v>
      </c>
      <c r="L71" s="187" t="e">
        <f t="shared" si="1"/>
        <v>#VALUE!</v>
      </c>
      <c r="M71" s="69" t="str">
        <f>'WP (Berth - Pilot)'!T64</f>
        <v>VAR</v>
      </c>
      <c r="N71" s="73">
        <f>'WP (Berth - Pilot)'!U64</f>
        <v>24</v>
      </c>
      <c r="O71" s="78">
        <f>'WP (Berth - Pilot)'!V64</f>
        <v>6</v>
      </c>
      <c r="P71" s="164" t="s">
        <v>256</v>
      </c>
      <c r="Q71" s="231"/>
      <c r="R71" s="232"/>
      <c r="S71" s="232"/>
      <c r="T71" s="233"/>
    </row>
    <row r="72" spans="2:20" ht="24.95" customHeight="1" x14ac:dyDescent="0.25">
      <c r="B72" s="70">
        <f>'WP (Berth - Pilot)'!G65</f>
        <v>55</v>
      </c>
      <c r="C72" s="176">
        <f>'WP (Berth - Pilot)'!H65</f>
        <v>0</v>
      </c>
      <c r="D72" s="177">
        <f>'WP (Berth - Pilot)'!I65</f>
        <v>0</v>
      </c>
      <c r="E72" s="178" t="str">
        <f>'WP (Berth - Pilot)'!J65</f>
        <v>N</v>
      </c>
      <c r="F72" s="179">
        <f>'WP (Berth - Pilot)'!K65</f>
        <v>0</v>
      </c>
      <c r="G72" s="177">
        <f>'WP (Berth - Pilot)'!L65</f>
        <v>0</v>
      </c>
      <c r="H72" s="180" t="str">
        <f>'WP (Berth - Pilot)'!M65</f>
        <v>E</v>
      </c>
      <c r="I72" s="181">
        <f t="shared" si="0"/>
        <v>13</v>
      </c>
      <c r="J72" s="182" t="str">
        <f>'WP (Berth - Pilot)'!O65</f>
        <v xml:space="preserve"> </v>
      </c>
      <c r="K72" s="183" t="str">
        <f>'WP (Berth - Pilot)'!P65</f>
        <v xml:space="preserve"> </v>
      </c>
      <c r="L72" s="184" t="e">
        <f t="shared" si="1"/>
        <v>#VALUE!</v>
      </c>
      <c r="M72" s="81" t="str">
        <f>'WP (Berth - Pilot)'!T65</f>
        <v>VAR</v>
      </c>
      <c r="N72" s="72">
        <f>'WP (Berth - Pilot)'!U65</f>
        <v>38</v>
      </c>
      <c r="O72" s="80">
        <f>'WP (Berth - Pilot)'!V65</f>
        <v>6</v>
      </c>
      <c r="P72" s="163" t="s">
        <v>256</v>
      </c>
      <c r="Q72" s="234"/>
      <c r="R72" s="235"/>
      <c r="S72" s="235"/>
      <c r="T72" s="236"/>
    </row>
    <row r="73" spans="2:20" ht="24.95" customHeight="1" x14ac:dyDescent="0.25">
      <c r="B73" s="68">
        <f>'WP (Berth - Pilot)'!G66</f>
        <v>56</v>
      </c>
      <c r="C73" s="167">
        <f>'WP (Berth - Pilot)'!H66</f>
        <v>0</v>
      </c>
      <c r="D73" s="168">
        <f>'WP (Berth - Pilot)'!I66</f>
        <v>0</v>
      </c>
      <c r="E73" s="169" t="str">
        <f>'WP (Berth - Pilot)'!J66</f>
        <v>N</v>
      </c>
      <c r="F73" s="170">
        <f>'WP (Berth - Pilot)'!K66</f>
        <v>0</v>
      </c>
      <c r="G73" s="168">
        <f>'WP (Berth - Pilot)'!L66</f>
        <v>0</v>
      </c>
      <c r="H73" s="171" t="str">
        <f>'WP (Berth - Pilot)'!M66</f>
        <v>E</v>
      </c>
      <c r="I73" s="172">
        <f t="shared" si="0"/>
        <v>13</v>
      </c>
      <c r="J73" s="185" t="str">
        <f>'WP (Berth - Pilot)'!O66</f>
        <v xml:space="preserve"> </v>
      </c>
      <c r="K73" s="186" t="str">
        <f>'WP (Berth - Pilot)'!P66</f>
        <v xml:space="preserve"> </v>
      </c>
      <c r="L73" s="187" t="e">
        <f t="shared" si="1"/>
        <v>#VALUE!</v>
      </c>
      <c r="M73" s="69" t="str">
        <f>'WP (Berth - Pilot)'!T66</f>
        <v>VAR</v>
      </c>
      <c r="N73" s="73">
        <f>'WP (Berth - Pilot)'!U66</f>
        <v>38</v>
      </c>
      <c r="O73" s="78">
        <f>'WP (Berth - Pilot)'!V66</f>
        <v>6</v>
      </c>
      <c r="P73" s="164" t="s">
        <v>256</v>
      </c>
      <c r="Q73" s="231"/>
      <c r="R73" s="232"/>
      <c r="S73" s="232"/>
      <c r="T73" s="233"/>
    </row>
    <row r="74" spans="2:20" ht="24.95" customHeight="1" x14ac:dyDescent="0.25">
      <c r="B74" s="70">
        <f>'WP (Berth - Pilot)'!G67</f>
        <v>57</v>
      </c>
      <c r="C74" s="176">
        <f>'WP (Berth - Pilot)'!H67</f>
        <v>0</v>
      </c>
      <c r="D74" s="177">
        <f>'WP (Berth - Pilot)'!I67</f>
        <v>0</v>
      </c>
      <c r="E74" s="178" t="str">
        <f>'WP (Berth - Pilot)'!J67</f>
        <v>N</v>
      </c>
      <c r="F74" s="179">
        <f>'WP (Berth - Pilot)'!K67</f>
        <v>0</v>
      </c>
      <c r="G74" s="177">
        <f>'WP (Berth - Pilot)'!L67</f>
        <v>0</v>
      </c>
      <c r="H74" s="180" t="str">
        <f>'WP (Berth - Pilot)'!M67</f>
        <v>E</v>
      </c>
      <c r="I74" s="181">
        <f t="shared" si="0"/>
        <v>13</v>
      </c>
      <c r="J74" s="182" t="str">
        <f>'WP (Berth - Pilot)'!O67</f>
        <v xml:space="preserve"> </v>
      </c>
      <c r="K74" s="183" t="str">
        <f>'WP (Berth - Pilot)'!P67</f>
        <v xml:space="preserve"> </v>
      </c>
      <c r="L74" s="184" t="e">
        <f t="shared" si="1"/>
        <v>#VALUE!</v>
      </c>
      <c r="M74" s="81" t="str">
        <f>'WP (Berth - Pilot)'!T67</f>
        <v>VAR</v>
      </c>
      <c r="N74" s="72">
        <f>'WP (Berth - Pilot)'!U67</f>
        <v>38</v>
      </c>
      <c r="O74" s="80">
        <f>'WP (Berth - Pilot)'!V67</f>
        <v>6</v>
      </c>
      <c r="P74" s="163" t="s">
        <v>256</v>
      </c>
      <c r="Q74" s="234"/>
      <c r="R74" s="235"/>
      <c r="S74" s="235"/>
      <c r="T74" s="236"/>
    </row>
    <row r="75" spans="2:20" ht="24.95" customHeight="1" x14ac:dyDescent="0.25">
      <c r="B75" s="68">
        <f>'WP (Berth - Pilot)'!G68</f>
        <v>58</v>
      </c>
      <c r="C75" s="167">
        <f>'WP (Berth - Pilot)'!H68</f>
        <v>0</v>
      </c>
      <c r="D75" s="168">
        <f>'WP (Berth - Pilot)'!I68</f>
        <v>0</v>
      </c>
      <c r="E75" s="169" t="str">
        <f>'WP (Berth - Pilot)'!J68</f>
        <v>N</v>
      </c>
      <c r="F75" s="170">
        <f>'WP (Berth - Pilot)'!K68</f>
        <v>0</v>
      </c>
      <c r="G75" s="168">
        <f>'WP (Berth - Pilot)'!L68</f>
        <v>0</v>
      </c>
      <c r="H75" s="171" t="str">
        <f>'WP (Berth - Pilot)'!M68</f>
        <v>E</v>
      </c>
      <c r="I75" s="172">
        <f t="shared" si="0"/>
        <v>13</v>
      </c>
      <c r="J75" s="185" t="str">
        <f>'WP (Berth - Pilot)'!O68</f>
        <v xml:space="preserve"> </v>
      </c>
      <c r="K75" s="186" t="str">
        <f>'WP (Berth - Pilot)'!P68</f>
        <v xml:space="preserve"> </v>
      </c>
      <c r="L75" s="187" t="e">
        <f t="shared" si="1"/>
        <v>#VALUE!</v>
      </c>
      <c r="M75" s="69" t="str">
        <f>'WP (Berth - Pilot)'!T68</f>
        <v>VAR</v>
      </c>
      <c r="N75" s="73">
        <f>'WP (Berth - Pilot)'!U68</f>
        <v>100</v>
      </c>
      <c r="O75" s="78">
        <f>'WP (Berth - Pilot)'!V68</f>
        <v>6</v>
      </c>
      <c r="P75" s="164" t="s">
        <v>256</v>
      </c>
      <c r="Q75" s="231"/>
      <c r="R75" s="232"/>
      <c r="S75" s="232"/>
      <c r="T75" s="233"/>
    </row>
    <row r="76" spans="2:20" ht="24.95" customHeight="1" x14ac:dyDescent="0.25">
      <c r="B76" s="70">
        <f>'WP (Berth - Pilot)'!G69</f>
        <v>59</v>
      </c>
      <c r="C76" s="176">
        <f>'WP (Berth - Pilot)'!H69</f>
        <v>0</v>
      </c>
      <c r="D76" s="177">
        <f>'WP (Berth - Pilot)'!I69</f>
        <v>0</v>
      </c>
      <c r="E76" s="178" t="str">
        <f>'WP (Berth - Pilot)'!J69</f>
        <v>N</v>
      </c>
      <c r="F76" s="179">
        <f>'WP (Berth - Pilot)'!K69</f>
        <v>0</v>
      </c>
      <c r="G76" s="177">
        <f>'WP (Berth - Pilot)'!L69</f>
        <v>0</v>
      </c>
      <c r="H76" s="180" t="str">
        <f>'WP (Berth - Pilot)'!M69</f>
        <v>E</v>
      </c>
      <c r="I76" s="181">
        <f t="shared" si="0"/>
        <v>13</v>
      </c>
      <c r="J76" s="182" t="str">
        <f>'WP (Berth - Pilot)'!O69</f>
        <v xml:space="preserve"> </v>
      </c>
      <c r="K76" s="183" t="str">
        <f>'WP (Berth - Pilot)'!P69</f>
        <v xml:space="preserve"> </v>
      </c>
      <c r="L76" s="184" t="e">
        <f t="shared" si="1"/>
        <v>#VALUE!</v>
      </c>
      <c r="M76" s="81" t="str">
        <f>'WP (Berth - Pilot)'!T69</f>
        <v>VAR</v>
      </c>
      <c r="N76" s="72">
        <f>'WP (Berth - Pilot)'!U69</f>
        <v>100</v>
      </c>
      <c r="O76" s="80">
        <f>'WP (Berth - Pilot)'!V69</f>
        <v>6</v>
      </c>
      <c r="P76" s="163" t="s">
        <v>256</v>
      </c>
      <c r="Q76" s="234"/>
      <c r="R76" s="235"/>
      <c r="S76" s="235"/>
      <c r="T76" s="236"/>
    </row>
    <row r="77" spans="2:20" ht="24.95" customHeight="1" x14ac:dyDescent="0.25">
      <c r="B77" s="68">
        <f>'WP (Berth - Pilot)'!G70</f>
        <v>60</v>
      </c>
      <c r="C77" s="167">
        <f>'WP (Berth - Pilot)'!H70</f>
        <v>0</v>
      </c>
      <c r="D77" s="168">
        <f>'WP (Berth - Pilot)'!I70</f>
        <v>0</v>
      </c>
      <c r="E77" s="169" t="str">
        <f>'WP (Berth - Pilot)'!J70</f>
        <v>N</v>
      </c>
      <c r="F77" s="170">
        <f>'WP (Berth - Pilot)'!K70</f>
        <v>0</v>
      </c>
      <c r="G77" s="168">
        <f>'WP (Berth - Pilot)'!L70</f>
        <v>0</v>
      </c>
      <c r="H77" s="171" t="str">
        <f>'WP (Berth - Pilot)'!M70</f>
        <v>E</v>
      </c>
      <c r="I77" s="172">
        <f t="shared" si="0"/>
        <v>13</v>
      </c>
      <c r="J77" s="185" t="str">
        <f>'WP (Berth - Pilot)'!O70</f>
        <v xml:space="preserve"> </v>
      </c>
      <c r="K77" s="186" t="str">
        <f>'WP (Berth - Pilot)'!P70</f>
        <v xml:space="preserve"> </v>
      </c>
      <c r="L77" s="187" t="e">
        <f t="shared" si="1"/>
        <v>#VALUE!</v>
      </c>
      <c r="M77" s="69" t="str">
        <f>'WP (Berth - Pilot)'!T70</f>
        <v>VAR</v>
      </c>
      <c r="N77" s="73">
        <f>'WP (Berth - Pilot)'!U70</f>
        <v>100</v>
      </c>
      <c r="O77" s="78">
        <f>'WP (Berth - Pilot)'!V70</f>
        <v>6</v>
      </c>
      <c r="P77" s="164" t="s">
        <v>256</v>
      </c>
      <c r="Q77" s="231"/>
      <c r="R77" s="232"/>
      <c r="S77" s="232"/>
      <c r="T77" s="233"/>
    </row>
    <row r="78" spans="2:20" ht="24.95" customHeight="1" x14ac:dyDescent="0.25">
      <c r="B78" s="70">
        <f>'WP (Berth - Pilot)'!G71</f>
        <v>61</v>
      </c>
      <c r="C78" s="176">
        <f>'WP (Berth - Pilot)'!H71</f>
        <v>0</v>
      </c>
      <c r="D78" s="177">
        <f>'WP (Berth - Pilot)'!I71</f>
        <v>0</v>
      </c>
      <c r="E78" s="178" t="str">
        <f>'WP (Berth - Pilot)'!J71</f>
        <v>N</v>
      </c>
      <c r="F78" s="179">
        <f>'WP (Berth - Pilot)'!K71</f>
        <v>0</v>
      </c>
      <c r="G78" s="177">
        <f>'WP (Berth - Pilot)'!L71</f>
        <v>0</v>
      </c>
      <c r="H78" s="180" t="str">
        <f>'WP (Berth - Pilot)'!M71</f>
        <v>E</v>
      </c>
      <c r="I78" s="181">
        <f t="shared" si="0"/>
        <v>13</v>
      </c>
      <c r="J78" s="182" t="str">
        <f>'WP (Berth - Pilot)'!O71</f>
        <v xml:space="preserve"> </v>
      </c>
      <c r="K78" s="183" t="str">
        <f>'WP (Berth - Pilot)'!P71</f>
        <v xml:space="preserve"> </v>
      </c>
      <c r="L78" s="184" t="e">
        <f t="shared" si="1"/>
        <v>#VALUE!</v>
      </c>
      <c r="M78" s="81" t="str">
        <f>'WP (Berth - Pilot)'!T71</f>
        <v>VAR</v>
      </c>
      <c r="N78" s="72">
        <f>'WP (Berth - Pilot)'!U71</f>
        <v>100</v>
      </c>
      <c r="O78" s="80">
        <f>'WP (Berth - Pilot)'!V71</f>
        <v>6</v>
      </c>
      <c r="P78" s="163" t="s">
        <v>256</v>
      </c>
      <c r="Q78" s="234"/>
      <c r="R78" s="235"/>
      <c r="S78" s="235"/>
      <c r="T78" s="236"/>
    </row>
    <row r="79" spans="2:20" ht="24.95" customHeight="1" x14ac:dyDescent="0.25">
      <c r="B79" s="68">
        <f>'WP (Berth - Pilot)'!G72</f>
        <v>62</v>
      </c>
      <c r="C79" s="167">
        <f>'WP (Berth - Pilot)'!H72</f>
        <v>0</v>
      </c>
      <c r="D79" s="168">
        <f>'WP (Berth - Pilot)'!I72</f>
        <v>0</v>
      </c>
      <c r="E79" s="169" t="str">
        <f>'WP (Berth - Pilot)'!J72</f>
        <v>N</v>
      </c>
      <c r="F79" s="170">
        <f>'WP (Berth - Pilot)'!K72</f>
        <v>0</v>
      </c>
      <c r="G79" s="168">
        <f>'WP (Berth - Pilot)'!L72</f>
        <v>0</v>
      </c>
      <c r="H79" s="171" t="str">
        <f>'WP (Berth - Pilot)'!M72</f>
        <v>E</v>
      </c>
      <c r="I79" s="172">
        <f t="shared" si="0"/>
        <v>13</v>
      </c>
      <c r="J79" s="185" t="str">
        <f>'WP (Berth - Pilot)'!O72</f>
        <v xml:space="preserve"> </v>
      </c>
      <c r="K79" s="186" t="str">
        <f>'WP (Berth - Pilot)'!P72</f>
        <v xml:space="preserve"> </v>
      </c>
      <c r="L79" s="187" t="e">
        <f t="shared" si="1"/>
        <v>#VALUE!</v>
      </c>
      <c r="M79" s="69" t="str">
        <f>'WP (Berth - Pilot)'!T72</f>
        <v>VAR</v>
      </c>
      <c r="N79" s="73">
        <f>'WP (Berth - Pilot)'!U72</f>
        <v>43</v>
      </c>
      <c r="O79" s="78">
        <f>'WP (Berth - Pilot)'!V72</f>
        <v>10</v>
      </c>
      <c r="P79" s="164" t="s">
        <v>256</v>
      </c>
      <c r="Q79" s="231"/>
      <c r="R79" s="232"/>
      <c r="S79" s="232"/>
      <c r="T79" s="233"/>
    </row>
    <row r="80" spans="2:20" ht="24.95" customHeight="1" x14ac:dyDescent="0.25">
      <c r="B80" s="70">
        <f>'WP (Berth - Pilot)'!G73</f>
        <v>63</v>
      </c>
      <c r="C80" s="176">
        <f>'WP (Berth - Pilot)'!H73</f>
        <v>0</v>
      </c>
      <c r="D80" s="177">
        <f>'WP (Berth - Pilot)'!I73</f>
        <v>0</v>
      </c>
      <c r="E80" s="178" t="str">
        <f>'WP (Berth - Pilot)'!J73</f>
        <v>N</v>
      </c>
      <c r="F80" s="179">
        <f>'WP (Berth - Pilot)'!K73</f>
        <v>0</v>
      </c>
      <c r="G80" s="177">
        <f>'WP (Berth - Pilot)'!L73</f>
        <v>0</v>
      </c>
      <c r="H80" s="180" t="str">
        <f>'WP (Berth - Pilot)'!M73</f>
        <v>E</v>
      </c>
      <c r="I80" s="181">
        <f t="shared" si="0"/>
        <v>13</v>
      </c>
      <c r="J80" s="182" t="str">
        <f>'WP (Berth - Pilot)'!O73</f>
        <v xml:space="preserve"> </v>
      </c>
      <c r="K80" s="183" t="str">
        <f>'WP (Berth - Pilot)'!P73</f>
        <v xml:space="preserve"> </v>
      </c>
      <c r="L80" s="184" t="e">
        <f t="shared" si="1"/>
        <v>#VALUE!</v>
      </c>
      <c r="M80" s="81" t="str">
        <f>'WP (Berth - Pilot)'!T73</f>
        <v>VAR</v>
      </c>
      <c r="N80" s="72">
        <f>'WP (Berth - Pilot)'!U73</f>
        <v>31</v>
      </c>
      <c r="O80" s="80">
        <f>'WP (Berth - Pilot)'!V73</f>
        <v>6</v>
      </c>
      <c r="P80" s="163" t="s">
        <v>256</v>
      </c>
      <c r="Q80" s="234"/>
      <c r="R80" s="235"/>
      <c r="S80" s="235"/>
      <c r="T80" s="236"/>
    </row>
    <row r="81" spans="2:20" ht="24.95" customHeight="1" x14ac:dyDescent="0.25">
      <c r="B81" s="68">
        <f>'WP (Berth - Pilot)'!G74</f>
        <v>64</v>
      </c>
      <c r="C81" s="167">
        <f>'WP (Berth - Pilot)'!H74</f>
        <v>0</v>
      </c>
      <c r="D81" s="168">
        <f>'WP (Berth - Pilot)'!I74</f>
        <v>0</v>
      </c>
      <c r="E81" s="169" t="str">
        <f>'WP (Berth - Pilot)'!J74</f>
        <v>N</v>
      </c>
      <c r="F81" s="170">
        <f>'WP (Berth - Pilot)'!K74</f>
        <v>0</v>
      </c>
      <c r="G81" s="168">
        <f>'WP (Berth - Pilot)'!L74</f>
        <v>0</v>
      </c>
      <c r="H81" s="171" t="str">
        <f>'WP (Berth - Pilot)'!M74</f>
        <v>E</v>
      </c>
      <c r="I81" s="172">
        <f t="shared" ref="I81:I89" si="2">Speed</f>
        <v>13</v>
      </c>
      <c r="J81" s="185" t="str">
        <f>'WP (Berth - Pilot)'!O74</f>
        <v xml:space="preserve"> </v>
      </c>
      <c r="K81" s="186" t="str">
        <f>'WP (Berth - Pilot)'!P74</f>
        <v xml:space="preserve"> </v>
      </c>
      <c r="L81" s="187" t="e">
        <f t="shared" si="1"/>
        <v>#VALUE!</v>
      </c>
      <c r="M81" s="69" t="str">
        <f>'WP (Berth - Pilot)'!T74</f>
        <v>VAR</v>
      </c>
      <c r="N81" s="73">
        <f>'WP (Berth - Pilot)'!U74</f>
        <v>31</v>
      </c>
      <c r="O81" s="78">
        <f>'WP (Berth - Pilot)'!V74</f>
        <v>6</v>
      </c>
      <c r="P81" s="164" t="s">
        <v>256</v>
      </c>
      <c r="Q81" s="231"/>
      <c r="R81" s="232"/>
      <c r="S81" s="232"/>
      <c r="T81" s="233"/>
    </row>
    <row r="82" spans="2:20" ht="24.95" customHeight="1" x14ac:dyDescent="0.25">
      <c r="B82" s="70">
        <f>'WP (Berth - Pilot)'!G75</f>
        <v>65</v>
      </c>
      <c r="C82" s="176">
        <f>'WP (Berth - Pilot)'!H75</f>
        <v>0</v>
      </c>
      <c r="D82" s="177">
        <f>'WP (Berth - Pilot)'!I75</f>
        <v>0</v>
      </c>
      <c r="E82" s="178" t="str">
        <f>'WP (Berth - Pilot)'!J75</f>
        <v>N</v>
      </c>
      <c r="F82" s="179">
        <f>'WP (Berth - Pilot)'!K75</f>
        <v>0</v>
      </c>
      <c r="G82" s="177">
        <f>'WP (Berth - Pilot)'!L75</f>
        <v>0</v>
      </c>
      <c r="H82" s="180" t="str">
        <f>'WP (Berth - Pilot)'!M75</f>
        <v>E</v>
      </c>
      <c r="I82" s="181">
        <f t="shared" si="2"/>
        <v>13</v>
      </c>
      <c r="J82" s="182" t="str">
        <f>'WP (Berth - Pilot)'!O75</f>
        <v xml:space="preserve"> </v>
      </c>
      <c r="K82" s="183" t="str">
        <f>'WP (Berth - Pilot)'!P75</f>
        <v xml:space="preserve"> </v>
      </c>
      <c r="L82" s="184" t="e">
        <f t="shared" si="1"/>
        <v>#VALUE!</v>
      </c>
      <c r="M82" s="81" t="str">
        <f>'WP (Berth - Pilot)'!T75</f>
        <v>VAR</v>
      </c>
      <c r="N82" s="72">
        <f>'WP (Berth - Pilot)'!U75</f>
        <v>31</v>
      </c>
      <c r="O82" s="80">
        <f>'WP (Berth - Pilot)'!V75</f>
        <v>6</v>
      </c>
      <c r="P82" s="163" t="s">
        <v>256</v>
      </c>
      <c r="Q82" s="234"/>
      <c r="R82" s="235"/>
      <c r="S82" s="235"/>
      <c r="T82" s="236"/>
    </row>
    <row r="83" spans="2:20" ht="24.95" customHeight="1" x14ac:dyDescent="0.25">
      <c r="B83" s="68">
        <f>'WP (Berth - Pilot)'!G76</f>
        <v>66</v>
      </c>
      <c r="C83" s="167">
        <f>'WP (Berth - Pilot)'!H76</f>
        <v>0</v>
      </c>
      <c r="D83" s="168">
        <f>'WP (Berth - Pilot)'!I76</f>
        <v>0</v>
      </c>
      <c r="E83" s="169" t="str">
        <f>'WP (Berth - Pilot)'!J76</f>
        <v>N</v>
      </c>
      <c r="F83" s="170">
        <f>'WP (Berth - Pilot)'!K76</f>
        <v>0</v>
      </c>
      <c r="G83" s="168">
        <f>'WP (Berth - Pilot)'!L76</f>
        <v>0</v>
      </c>
      <c r="H83" s="171" t="str">
        <f>'WP (Berth - Pilot)'!M76</f>
        <v>E</v>
      </c>
      <c r="I83" s="172">
        <f t="shared" si="2"/>
        <v>13</v>
      </c>
      <c r="J83" s="185" t="str">
        <f>'WP (Berth - Pilot)'!O76</f>
        <v xml:space="preserve"> </v>
      </c>
      <c r="K83" s="186" t="str">
        <f>'WP (Berth - Pilot)'!P76</f>
        <v xml:space="preserve"> </v>
      </c>
      <c r="L83" s="187" t="e">
        <f t="shared" si="1"/>
        <v>#VALUE!</v>
      </c>
      <c r="M83" s="69" t="str">
        <f>'WP (Berth - Pilot)'!T76</f>
        <v>VAR</v>
      </c>
      <c r="N83" s="73">
        <f>'WP (Berth - Pilot)'!U76</f>
        <v>31</v>
      </c>
      <c r="O83" s="78">
        <f>'WP (Berth - Pilot)'!V76</f>
        <v>6</v>
      </c>
      <c r="P83" s="164" t="s">
        <v>256</v>
      </c>
      <c r="Q83" s="231"/>
      <c r="R83" s="232"/>
      <c r="S83" s="232"/>
      <c r="T83" s="233"/>
    </row>
    <row r="84" spans="2:20" ht="24.95" customHeight="1" x14ac:dyDescent="0.25">
      <c r="B84" s="70">
        <f>'WP (Berth - Pilot)'!G77</f>
        <v>67</v>
      </c>
      <c r="C84" s="176">
        <f>'WP (Berth - Pilot)'!H77</f>
        <v>0</v>
      </c>
      <c r="D84" s="177">
        <f>'WP (Berth - Pilot)'!I77</f>
        <v>0</v>
      </c>
      <c r="E84" s="178" t="str">
        <f>'WP (Berth - Pilot)'!J77</f>
        <v>N</v>
      </c>
      <c r="F84" s="179">
        <f>'WP (Berth - Pilot)'!K77</f>
        <v>0</v>
      </c>
      <c r="G84" s="177">
        <f>'WP (Berth - Pilot)'!L77</f>
        <v>0</v>
      </c>
      <c r="H84" s="180" t="str">
        <f>'WP (Berth - Pilot)'!M77</f>
        <v>E</v>
      </c>
      <c r="I84" s="181">
        <f t="shared" si="2"/>
        <v>13</v>
      </c>
      <c r="J84" s="182" t="str">
        <f>'WP (Berth - Pilot)'!O77</f>
        <v xml:space="preserve"> </v>
      </c>
      <c r="K84" s="183" t="str">
        <f>'WP (Berth - Pilot)'!P77</f>
        <v xml:space="preserve"> </v>
      </c>
      <c r="L84" s="184" t="e">
        <f t="shared" ref="L84:L89" si="3">K84/I84</f>
        <v>#VALUE!</v>
      </c>
      <c r="M84" s="81" t="str">
        <f>'WP (Berth - Pilot)'!T77</f>
        <v>VAR</v>
      </c>
      <c r="N84" s="72">
        <f>'WP (Berth - Pilot)'!U77</f>
        <v>31</v>
      </c>
      <c r="O84" s="80">
        <f>'WP (Berth - Pilot)'!V77</f>
        <v>6</v>
      </c>
      <c r="P84" s="163" t="s">
        <v>256</v>
      </c>
      <c r="Q84" s="234"/>
      <c r="R84" s="235"/>
      <c r="S84" s="235"/>
      <c r="T84" s="236"/>
    </row>
    <row r="85" spans="2:20" ht="24.95" customHeight="1" x14ac:dyDescent="0.25">
      <c r="B85" s="68">
        <f>'WP (Berth - Pilot)'!G78</f>
        <v>68</v>
      </c>
      <c r="C85" s="167">
        <f>'WP (Berth - Pilot)'!H78</f>
        <v>0</v>
      </c>
      <c r="D85" s="168">
        <f>'WP (Berth - Pilot)'!I78</f>
        <v>0</v>
      </c>
      <c r="E85" s="169" t="str">
        <f>'WP (Berth - Pilot)'!J78</f>
        <v>N</v>
      </c>
      <c r="F85" s="170">
        <f>'WP (Berth - Pilot)'!K78</f>
        <v>0</v>
      </c>
      <c r="G85" s="168">
        <f>'WP (Berth - Pilot)'!L78</f>
        <v>0</v>
      </c>
      <c r="H85" s="171" t="str">
        <f>'WP (Berth - Pilot)'!M78</f>
        <v>E</v>
      </c>
      <c r="I85" s="172">
        <f t="shared" si="2"/>
        <v>13</v>
      </c>
      <c r="J85" s="185" t="str">
        <f>'WP (Berth - Pilot)'!O78</f>
        <v xml:space="preserve"> </v>
      </c>
      <c r="K85" s="186" t="str">
        <f>'WP (Berth - Pilot)'!P78</f>
        <v xml:space="preserve"> </v>
      </c>
      <c r="L85" s="187" t="e">
        <f t="shared" si="3"/>
        <v>#VALUE!</v>
      </c>
      <c r="M85" s="69" t="str">
        <f>'WP (Berth - Pilot)'!T78</f>
        <v>VAR</v>
      </c>
      <c r="N85" s="73">
        <f>'WP (Berth - Pilot)'!U78</f>
        <v>31</v>
      </c>
      <c r="O85" s="78">
        <f>'WP (Berth - Pilot)'!V78</f>
        <v>6</v>
      </c>
      <c r="P85" s="164" t="s">
        <v>256</v>
      </c>
      <c r="Q85" s="231"/>
      <c r="R85" s="232"/>
      <c r="S85" s="232"/>
      <c r="T85" s="233"/>
    </row>
    <row r="86" spans="2:20" ht="24.95" customHeight="1" x14ac:dyDescent="0.25">
      <c r="B86" s="70">
        <f>'WP (Berth - Pilot)'!G79</f>
        <v>69</v>
      </c>
      <c r="C86" s="176">
        <f>'WP (Berth - Pilot)'!H79</f>
        <v>0</v>
      </c>
      <c r="D86" s="177">
        <f>'WP (Berth - Pilot)'!I79</f>
        <v>0</v>
      </c>
      <c r="E86" s="178" t="str">
        <f>'WP (Berth - Pilot)'!J79</f>
        <v>N</v>
      </c>
      <c r="F86" s="179">
        <f>'WP (Berth - Pilot)'!K79</f>
        <v>0</v>
      </c>
      <c r="G86" s="177">
        <f>'WP (Berth - Pilot)'!L79</f>
        <v>0</v>
      </c>
      <c r="H86" s="180" t="str">
        <f>'WP (Berth - Pilot)'!M79</f>
        <v>E</v>
      </c>
      <c r="I86" s="181">
        <f t="shared" si="2"/>
        <v>13</v>
      </c>
      <c r="J86" s="182" t="str">
        <f>'WP (Berth - Pilot)'!O79</f>
        <v xml:space="preserve"> </v>
      </c>
      <c r="K86" s="183" t="str">
        <f>'WP (Berth - Pilot)'!P79</f>
        <v xml:space="preserve"> </v>
      </c>
      <c r="L86" s="184" t="e">
        <f t="shared" si="3"/>
        <v>#VALUE!</v>
      </c>
      <c r="M86" s="81" t="str">
        <f>'WP (Berth - Pilot)'!T79</f>
        <v>VAR</v>
      </c>
      <c r="N86" s="72">
        <f>'WP (Berth - Pilot)'!U79</f>
        <v>31</v>
      </c>
      <c r="O86" s="80">
        <f>'WP (Berth - Pilot)'!V79</f>
        <v>6</v>
      </c>
      <c r="P86" s="163" t="s">
        <v>256</v>
      </c>
      <c r="Q86" s="234"/>
      <c r="R86" s="235"/>
      <c r="S86" s="235"/>
      <c r="T86" s="236"/>
    </row>
    <row r="87" spans="2:20" ht="24.95" customHeight="1" x14ac:dyDescent="0.25">
      <c r="B87" s="68">
        <f>'WP (Berth - Pilot)'!G80</f>
        <v>70</v>
      </c>
      <c r="C87" s="167">
        <f>'WP (Berth - Pilot)'!H80</f>
        <v>0</v>
      </c>
      <c r="D87" s="168">
        <f>'WP (Berth - Pilot)'!I80</f>
        <v>0</v>
      </c>
      <c r="E87" s="169" t="str">
        <f>'WP (Berth - Pilot)'!J80</f>
        <v>N</v>
      </c>
      <c r="F87" s="170">
        <f>'WP (Berth - Pilot)'!K80</f>
        <v>0</v>
      </c>
      <c r="G87" s="168">
        <f>'WP (Berth - Pilot)'!L80</f>
        <v>0</v>
      </c>
      <c r="H87" s="171" t="str">
        <f>'WP (Berth - Pilot)'!M80</f>
        <v>E</v>
      </c>
      <c r="I87" s="172">
        <f t="shared" si="2"/>
        <v>13</v>
      </c>
      <c r="J87" s="185" t="str">
        <f>'WP (Berth - Pilot)'!O80</f>
        <v xml:space="preserve"> </v>
      </c>
      <c r="K87" s="186" t="str">
        <f>'WP (Berth - Pilot)'!P80</f>
        <v xml:space="preserve"> </v>
      </c>
      <c r="L87" s="187" t="e">
        <f t="shared" si="3"/>
        <v>#VALUE!</v>
      </c>
      <c r="M87" s="69" t="str">
        <f>'WP (Berth - Pilot)'!T80</f>
        <v>VAR</v>
      </c>
      <c r="N87" s="73">
        <f>'WP (Berth - Pilot)'!U80</f>
        <v>31</v>
      </c>
      <c r="O87" s="78">
        <f>'WP (Berth - Pilot)'!V80</f>
        <v>10</v>
      </c>
      <c r="P87" s="164" t="s">
        <v>256</v>
      </c>
      <c r="Q87" s="231"/>
      <c r="R87" s="232"/>
      <c r="S87" s="232"/>
      <c r="T87" s="233"/>
    </row>
    <row r="88" spans="2:20" ht="24.95" customHeight="1" x14ac:dyDescent="0.25">
      <c r="B88" s="70">
        <f>'WP (Berth - Pilot)'!G81</f>
        <v>71</v>
      </c>
      <c r="C88" s="176">
        <f>'WP (Berth - Pilot)'!H81</f>
        <v>0</v>
      </c>
      <c r="D88" s="177">
        <f>'WP (Berth - Pilot)'!I81</f>
        <v>0</v>
      </c>
      <c r="E88" s="178" t="str">
        <f>'WP (Berth - Pilot)'!J81</f>
        <v>N</v>
      </c>
      <c r="F88" s="179">
        <f>'WP (Berth - Pilot)'!K81</f>
        <v>0</v>
      </c>
      <c r="G88" s="177">
        <f>'WP (Berth - Pilot)'!L81</f>
        <v>0</v>
      </c>
      <c r="H88" s="180" t="str">
        <f>'WP (Berth - Pilot)'!M81</f>
        <v>E</v>
      </c>
      <c r="I88" s="181">
        <f t="shared" si="2"/>
        <v>13</v>
      </c>
      <c r="J88" s="182" t="str">
        <f>'WP (Berth - Pilot)'!O81</f>
        <v xml:space="preserve"> </v>
      </c>
      <c r="K88" s="183" t="str">
        <f>'WP (Berth - Pilot)'!P81</f>
        <v xml:space="preserve"> </v>
      </c>
      <c r="L88" s="184" t="e">
        <f t="shared" si="3"/>
        <v>#VALUE!</v>
      </c>
      <c r="M88" s="81">
        <f>'WP (Berth - Pilot)'!T81</f>
        <v>0</v>
      </c>
      <c r="N88" s="72">
        <f>'WP (Berth - Pilot)'!U81</f>
        <v>0</v>
      </c>
      <c r="O88" s="80">
        <f>'WP (Berth - Pilot)'!V81</f>
        <v>0</v>
      </c>
      <c r="P88" s="163" t="s">
        <v>256</v>
      </c>
      <c r="Q88" s="234"/>
      <c r="R88" s="235"/>
      <c r="S88" s="235"/>
      <c r="T88" s="236"/>
    </row>
    <row r="89" spans="2:20" ht="24.95" customHeight="1" x14ac:dyDescent="0.25">
      <c r="B89" s="68">
        <f>'WP (Berth - Pilot)'!G82</f>
        <v>72</v>
      </c>
      <c r="C89" s="167">
        <f>'WP (Berth - Pilot)'!H82</f>
        <v>0</v>
      </c>
      <c r="D89" s="168">
        <f>'WP (Berth - Pilot)'!I82</f>
        <v>0</v>
      </c>
      <c r="E89" s="169" t="str">
        <f>'WP (Berth - Pilot)'!J82</f>
        <v>N</v>
      </c>
      <c r="F89" s="170">
        <f>'WP (Berth - Pilot)'!K82</f>
        <v>0</v>
      </c>
      <c r="G89" s="168">
        <f>'WP (Berth - Pilot)'!L82</f>
        <v>0</v>
      </c>
      <c r="H89" s="171" t="str">
        <f>'WP (Berth - Pilot)'!M82</f>
        <v>E</v>
      </c>
      <c r="I89" s="172">
        <f t="shared" si="2"/>
        <v>13</v>
      </c>
      <c r="J89" s="185" t="str">
        <f>'WP (Berth - Pilot)'!O82</f>
        <v xml:space="preserve"> </v>
      </c>
      <c r="K89" s="186" t="str">
        <f>'WP (Berth - Pilot)'!P82</f>
        <v xml:space="preserve"> </v>
      </c>
      <c r="L89" s="187" t="e">
        <f t="shared" si="3"/>
        <v>#VALUE!</v>
      </c>
      <c r="M89" s="69">
        <f>'WP (Berth - Pilot)'!T82</f>
        <v>0</v>
      </c>
      <c r="N89" s="73">
        <f>'WP (Berth - Pilot)'!U82</f>
        <v>0</v>
      </c>
      <c r="O89" s="78">
        <f>'WP (Berth - Pilot)'!V82</f>
        <v>0</v>
      </c>
      <c r="P89" s="164" t="s">
        <v>256</v>
      </c>
      <c r="Q89" s="231"/>
      <c r="R89" s="232"/>
      <c r="S89" s="232"/>
      <c r="T89" s="233"/>
    </row>
  </sheetData>
  <mergeCells count="127">
    <mergeCell ref="S1:T2"/>
    <mergeCell ref="K1:M2"/>
    <mergeCell ref="B1:F2"/>
    <mergeCell ref="G1:J2"/>
    <mergeCell ref="N1:R2"/>
    <mergeCell ref="Y5:AA5"/>
    <mergeCell ref="Y6:Z6"/>
    <mergeCell ref="B3:T3"/>
    <mergeCell ref="B4:D4"/>
    <mergeCell ref="E4:G4"/>
    <mergeCell ref="H4:J4"/>
    <mergeCell ref="K4:L4"/>
    <mergeCell ref="M4:O4"/>
    <mergeCell ref="P4:R4"/>
    <mergeCell ref="S4:T4"/>
    <mergeCell ref="S7:T7"/>
    <mergeCell ref="B5:L5"/>
    <mergeCell ref="B6:D6"/>
    <mergeCell ref="E6:G6"/>
    <mergeCell ref="H6:L6"/>
    <mergeCell ref="M6:O6"/>
    <mergeCell ref="P6:T6"/>
    <mergeCell ref="B7:D7"/>
    <mergeCell ref="E7:J7"/>
    <mergeCell ref="K7:L7"/>
    <mergeCell ref="M7:O7"/>
    <mergeCell ref="P7:R7"/>
    <mergeCell ref="M5:T5"/>
    <mergeCell ref="S12:T12"/>
    <mergeCell ref="B8:J8"/>
    <mergeCell ref="K8:T8"/>
    <mergeCell ref="B9:Q9"/>
    <mergeCell ref="R9:T9"/>
    <mergeCell ref="B10:T10"/>
    <mergeCell ref="B11:T11"/>
    <mergeCell ref="B12:G12"/>
    <mergeCell ref="H12:J12"/>
    <mergeCell ref="K12:L12"/>
    <mergeCell ref="M12:O12"/>
    <mergeCell ref="P12:R12"/>
    <mergeCell ref="Q22:T22"/>
    <mergeCell ref="B13:T13"/>
    <mergeCell ref="B14:B16"/>
    <mergeCell ref="C14:H14"/>
    <mergeCell ref="I14:I16"/>
    <mergeCell ref="J14:J16"/>
    <mergeCell ref="K14:K16"/>
    <mergeCell ref="L14:L16"/>
    <mergeCell ref="M14:M16"/>
    <mergeCell ref="N14:N16"/>
    <mergeCell ref="C15:E16"/>
    <mergeCell ref="F15:H16"/>
    <mergeCell ref="Q33:T33"/>
    <mergeCell ref="Q34:T34"/>
    <mergeCell ref="Q35:T35"/>
    <mergeCell ref="Q36:T36"/>
    <mergeCell ref="Q37:T37"/>
    <mergeCell ref="Q38:T38"/>
    <mergeCell ref="Q23:T23"/>
    <mergeCell ref="O14:O16"/>
    <mergeCell ref="P14:P16"/>
    <mergeCell ref="Q14:T16"/>
    <mergeCell ref="Q24:T24"/>
    <mergeCell ref="Q25:T25"/>
    <mergeCell ref="Q26:T26"/>
    <mergeCell ref="Q27:T27"/>
    <mergeCell ref="Q28:T28"/>
    <mergeCell ref="Q29:T29"/>
    <mergeCell ref="Q30:T30"/>
    <mergeCell ref="Q31:T31"/>
    <mergeCell ref="Q32:T32"/>
    <mergeCell ref="Q17:T17"/>
    <mergeCell ref="Q18:T18"/>
    <mergeCell ref="Q19:T19"/>
    <mergeCell ref="Q20:T20"/>
    <mergeCell ref="Q21:T21"/>
    <mergeCell ref="Q44:T44"/>
    <mergeCell ref="Q45:T45"/>
    <mergeCell ref="Q46:T46"/>
    <mergeCell ref="Q47:T47"/>
    <mergeCell ref="Q48:T48"/>
    <mergeCell ref="Q39:T39"/>
    <mergeCell ref="Q40:T40"/>
    <mergeCell ref="Q41:T41"/>
    <mergeCell ref="Q42:T42"/>
    <mergeCell ref="Q43:T43"/>
    <mergeCell ref="Q54:T54"/>
    <mergeCell ref="Q55:T55"/>
    <mergeCell ref="Q56:T56"/>
    <mergeCell ref="Q57:T57"/>
    <mergeCell ref="Q58:T58"/>
    <mergeCell ref="Q49:T49"/>
    <mergeCell ref="Q50:T50"/>
    <mergeCell ref="Q51:T51"/>
    <mergeCell ref="Q52:T52"/>
    <mergeCell ref="Q53:T53"/>
    <mergeCell ref="Q64:T64"/>
    <mergeCell ref="Q65:T65"/>
    <mergeCell ref="Q66:T66"/>
    <mergeCell ref="Q67:T67"/>
    <mergeCell ref="Q68:T68"/>
    <mergeCell ref="Q59:T59"/>
    <mergeCell ref="Q60:T60"/>
    <mergeCell ref="Q61:T61"/>
    <mergeCell ref="Q62:T62"/>
    <mergeCell ref="Q63:T63"/>
    <mergeCell ref="Q74:T74"/>
    <mergeCell ref="Q75:T75"/>
    <mergeCell ref="Q76:T76"/>
    <mergeCell ref="Q77:T77"/>
    <mergeCell ref="Q78:T78"/>
    <mergeCell ref="Q69:T69"/>
    <mergeCell ref="Q70:T70"/>
    <mergeCell ref="Q71:T71"/>
    <mergeCell ref="Q72:T72"/>
    <mergeCell ref="Q73:T73"/>
    <mergeCell ref="Q89:T89"/>
    <mergeCell ref="Q84:T84"/>
    <mergeCell ref="Q85:T85"/>
    <mergeCell ref="Q86:T86"/>
    <mergeCell ref="Q87:T87"/>
    <mergeCell ref="Q88:T88"/>
    <mergeCell ref="Q79:T79"/>
    <mergeCell ref="Q80:T80"/>
    <mergeCell ref="Q81:T81"/>
    <mergeCell ref="Q82:T82"/>
    <mergeCell ref="Q83:T83"/>
  </mergeCells>
  <conditionalFormatting sqref="L17:L89">
    <cfRule type="cellIs" dxfId="3"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IT343"/>
  <sheetViews>
    <sheetView showGridLines="0" zoomScaleNormal="100" workbookViewId="0">
      <pane ySplit="9" topLeftCell="A10" activePane="bottomLeft" state="frozen"/>
      <selection activeCell="F17" sqref="F17"/>
      <selection pane="bottomLeft" activeCell="J25" sqref="J25"/>
    </sheetView>
  </sheetViews>
  <sheetFormatPr defaultRowHeight="15" x14ac:dyDescent="0.25"/>
  <cols>
    <col min="1" max="1" width="4.85546875" style="149" customWidth="1"/>
    <col min="2" max="2" width="4.42578125" style="150" customWidth="1"/>
    <col min="3" max="3" width="5.85546875" style="151" customWidth="1"/>
    <col min="4" max="4" width="2.42578125" style="152" customWidth="1"/>
    <col min="5" max="5" width="4.5703125" style="153" customWidth="1"/>
    <col min="6" max="6" width="5.85546875" style="151" customWidth="1"/>
    <col min="7" max="7" width="2.85546875" style="152" customWidth="1"/>
    <col min="8" max="8" width="26" style="152" customWidth="1"/>
    <col min="9" max="9" width="13.7109375" style="149" customWidth="1"/>
    <col min="10" max="10" width="10.85546875" style="149" customWidth="1"/>
    <col min="11" max="11" width="11.42578125" style="154" customWidth="1"/>
    <col min="12" max="16" width="9.28515625" style="139" customWidth="1"/>
    <col min="17" max="17" width="4.140625" style="109" customWidth="1"/>
    <col min="18" max="18" width="8.7109375" style="110" customWidth="1"/>
    <col min="19" max="25" width="8.7109375" style="110" hidden="1" customWidth="1"/>
    <col min="26" max="26" width="8.7109375" style="162" hidden="1" customWidth="1"/>
    <col min="27" max="30" width="8.7109375" style="110" hidden="1" customWidth="1"/>
    <col min="31" max="31" width="8.7109375" style="162" hidden="1" customWidth="1"/>
    <col min="32" max="34" width="8.7109375" style="110" hidden="1" customWidth="1"/>
    <col min="35" max="35" width="8.7109375" style="147" hidden="1" customWidth="1"/>
    <col min="36" max="36" width="8.7109375" style="110" hidden="1" customWidth="1"/>
    <col min="37" max="37" width="8.7109375" style="148" hidden="1" customWidth="1"/>
    <col min="38" max="45" width="8.7109375" style="110" hidden="1" customWidth="1"/>
    <col min="46" max="132" width="8.7109375" style="110" customWidth="1"/>
    <col min="133" max="159" width="8.7109375" style="111" customWidth="1"/>
    <col min="160" max="197" width="1.140625" style="111" customWidth="1"/>
    <col min="198" max="247" width="9.140625" style="111"/>
    <col min="248" max="16384" width="9.140625" style="112"/>
  </cols>
  <sheetData>
    <row r="1" spans="1:254" ht="15" customHeight="1" x14ac:dyDescent="0.25">
      <c r="A1" s="207" t="s">
        <v>320</v>
      </c>
      <c r="B1" s="208"/>
      <c r="C1" s="208"/>
      <c r="D1" s="208"/>
      <c r="E1" s="208"/>
      <c r="F1" s="208"/>
      <c r="G1" s="208"/>
      <c r="H1" s="208"/>
      <c r="I1" s="208"/>
      <c r="J1" s="208"/>
      <c r="K1" s="208"/>
      <c r="L1" s="208"/>
      <c r="M1" s="108"/>
      <c r="N1" s="108"/>
      <c r="O1" s="108"/>
      <c r="P1" s="108"/>
      <c r="R1" s="1"/>
      <c r="S1" s="1"/>
      <c r="T1" s="1"/>
      <c r="U1" s="1"/>
      <c r="V1" s="1"/>
      <c r="W1" s="1"/>
      <c r="X1" s="1"/>
      <c r="Y1" s="1"/>
      <c r="Z1" s="2"/>
      <c r="AA1" s="1"/>
      <c r="AB1" s="1"/>
      <c r="AC1" s="1"/>
      <c r="AD1" s="1"/>
      <c r="AE1" s="2"/>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254" ht="15.75" customHeight="1" thickBot="1" x14ac:dyDescent="0.3">
      <c r="A2" s="208"/>
      <c r="B2" s="208"/>
      <c r="C2" s="208"/>
      <c r="D2" s="208"/>
      <c r="E2" s="208"/>
      <c r="F2" s="208"/>
      <c r="G2" s="208"/>
      <c r="H2" s="208"/>
      <c r="I2" s="208"/>
      <c r="J2" s="208"/>
      <c r="K2" s="208"/>
      <c r="L2" s="208"/>
      <c r="M2" s="108"/>
      <c r="N2" s="108"/>
      <c r="O2" s="108"/>
      <c r="P2" s="108"/>
      <c r="R2" s="1"/>
      <c r="S2" s="1"/>
      <c r="T2" s="1"/>
      <c r="U2" s="1"/>
      <c r="V2" s="1"/>
      <c r="W2" s="1"/>
      <c r="X2" s="1"/>
      <c r="Y2" s="1"/>
      <c r="Z2" s="2"/>
      <c r="AA2" s="1"/>
      <c r="AB2" s="1"/>
      <c r="AC2" s="1"/>
      <c r="AD2" s="1"/>
      <c r="AE2" s="2"/>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254" ht="16.5" thickBot="1" x14ac:dyDescent="0.3">
      <c r="A3" s="228" t="s">
        <v>11</v>
      </c>
      <c r="B3" s="210"/>
      <c r="C3" s="212" t="str">
        <f>'WP (Berth - Pilot)'!B13</f>
        <v>Voy. 4 / 16 / B</v>
      </c>
      <c r="D3" s="213"/>
      <c r="E3" s="213"/>
      <c r="F3" s="213"/>
      <c r="G3" s="214"/>
      <c r="H3" s="47"/>
      <c r="I3" s="48" t="s">
        <v>58</v>
      </c>
      <c r="J3" s="50">
        <v>6.4</v>
      </c>
      <c r="K3" s="49">
        <f>(J3+L3)/2</f>
        <v>7.55</v>
      </c>
      <c r="L3" s="51">
        <v>8.6999999999999993</v>
      </c>
      <c r="M3" s="56"/>
      <c r="N3" s="56"/>
      <c r="O3" s="56"/>
      <c r="P3" s="56"/>
      <c r="R3" s="1"/>
      <c r="S3" s="1"/>
      <c r="T3" s="1"/>
      <c r="U3" s="1"/>
      <c r="V3" s="1"/>
      <c r="W3" s="1"/>
      <c r="X3" s="1"/>
      <c r="Y3" s="1"/>
      <c r="Z3" s="2"/>
      <c r="AA3" s="1"/>
      <c r="AB3" s="1"/>
      <c r="AC3" s="1"/>
      <c r="AD3" s="1"/>
      <c r="AE3" s="2"/>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254" ht="15.75" thickBot="1" x14ac:dyDescent="0.3">
      <c r="A4" s="4" t="s">
        <v>19</v>
      </c>
      <c r="B4" s="224" t="str">
        <f>'WP (Berth - Pilot)'!B14</f>
        <v>DELAWARE</v>
      </c>
      <c r="C4" s="224"/>
      <c r="D4" s="224"/>
      <c r="E4" s="224"/>
      <c r="F4" s="224"/>
      <c r="G4" s="225"/>
      <c r="H4" s="4" t="s">
        <v>21</v>
      </c>
      <c r="I4" s="209">
        <f>SUM(J11:J80)/L4/24</f>
        <v>16.24102564102564</v>
      </c>
      <c r="J4" s="210"/>
      <c r="K4" s="32" t="s">
        <v>12</v>
      </c>
      <c r="L4" s="33">
        <v>13</v>
      </c>
      <c r="M4" s="57"/>
      <c r="N4" s="57"/>
      <c r="O4" s="57"/>
      <c r="P4" s="57"/>
      <c r="R4" s="1"/>
      <c r="S4" s="1"/>
      <c r="T4" s="1"/>
      <c r="U4" s="1"/>
      <c r="V4" s="1"/>
      <c r="W4" s="1"/>
      <c r="X4" s="1"/>
      <c r="Y4" s="1"/>
      <c r="Z4" s="2"/>
      <c r="AA4" s="1"/>
      <c r="AB4" s="1"/>
      <c r="AC4" s="1"/>
      <c r="AD4" s="1"/>
      <c r="AE4" s="2"/>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row>
    <row r="5" spans="1:254" ht="15.75" customHeight="1" thickBot="1" x14ac:dyDescent="0.3">
      <c r="A5" s="4" t="s">
        <v>20</v>
      </c>
      <c r="B5" s="226" t="str">
        <f>'WP (Berth - Pilot)'!B15</f>
        <v>BONGA</v>
      </c>
      <c r="C5" s="226"/>
      <c r="D5" s="226"/>
      <c r="E5" s="226"/>
      <c r="F5" s="226"/>
      <c r="G5" s="227"/>
      <c r="H5" s="4" t="s">
        <v>22</v>
      </c>
      <c r="I5" s="211">
        <f>SUM(J11:J80)</f>
        <v>5067.2</v>
      </c>
      <c r="J5" s="210"/>
      <c r="K5" s="34"/>
      <c r="L5" s="35"/>
      <c r="M5" s="58"/>
      <c r="N5" s="58"/>
      <c r="O5" s="58"/>
      <c r="P5" s="58"/>
      <c r="R5" s="1"/>
      <c r="S5" s="1"/>
      <c r="T5" s="1"/>
      <c r="U5" s="1"/>
      <c r="V5" s="1"/>
      <c r="W5" s="1"/>
      <c r="X5" s="1"/>
      <c r="Y5" s="1"/>
      <c r="Z5" s="2"/>
      <c r="AA5" s="1"/>
      <c r="AB5" s="1"/>
      <c r="AC5" s="1"/>
      <c r="AD5" s="1"/>
      <c r="AE5" s="2"/>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row>
    <row r="6" spans="1:254" ht="15.75" customHeight="1" x14ac:dyDescent="0.25">
      <c r="A6" s="5"/>
      <c r="B6" s="113"/>
      <c r="C6" s="114"/>
      <c r="D6" s="114"/>
      <c r="E6" s="5"/>
      <c r="F6" s="5"/>
      <c r="G6" s="5"/>
      <c r="H6" s="5"/>
      <c r="I6" s="115"/>
      <c r="J6" s="116"/>
      <c r="K6" s="58"/>
      <c r="L6" s="117"/>
      <c r="M6" s="117"/>
      <c r="N6" s="117"/>
      <c r="O6" s="117"/>
      <c r="P6" s="117"/>
      <c r="R6" s="1"/>
      <c r="S6" s="1"/>
      <c r="T6" s="1"/>
      <c r="U6" s="1"/>
      <c r="V6" s="1"/>
      <c r="W6" s="1"/>
      <c r="X6" s="1"/>
      <c r="Y6" s="1"/>
      <c r="Z6" s="2"/>
      <c r="AA6" s="1"/>
      <c r="AB6" s="1"/>
      <c r="AC6" s="1"/>
      <c r="AD6" s="1"/>
      <c r="AE6" s="2"/>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row>
    <row r="7" spans="1:254" ht="19.5" thickBot="1" x14ac:dyDescent="0.3">
      <c r="A7" s="5"/>
      <c r="B7" s="113"/>
      <c r="C7" s="114"/>
      <c r="D7" s="114"/>
      <c r="E7" s="5"/>
      <c r="F7" s="5"/>
      <c r="G7" s="5"/>
      <c r="H7" s="158" t="s">
        <v>49</v>
      </c>
      <c r="I7" s="115"/>
      <c r="J7" s="116"/>
      <c r="K7" s="58"/>
      <c r="L7" s="117"/>
      <c r="M7" s="117"/>
      <c r="N7" s="117"/>
      <c r="O7" s="117"/>
      <c r="P7" s="117"/>
      <c r="R7" s="1"/>
      <c r="S7" s="1"/>
      <c r="T7" s="1"/>
      <c r="U7" s="1"/>
      <c r="V7" s="1"/>
      <c r="W7" s="1"/>
      <c r="X7" s="1"/>
      <c r="Y7" s="1"/>
      <c r="Z7" s="2"/>
      <c r="AA7" s="1"/>
      <c r="AB7" s="1"/>
      <c r="AC7" s="1"/>
      <c r="AD7" s="1"/>
      <c r="AE7" s="2"/>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254" s="119" customFormat="1" ht="13.5" customHeight="1" x14ac:dyDescent="0.25">
      <c r="A8" s="36" t="s">
        <v>15</v>
      </c>
      <c r="B8" s="218" t="s">
        <v>3</v>
      </c>
      <c r="C8" s="219"/>
      <c r="D8" s="220"/>
      <c r="E8" s="221" t="s">
        <v>8</v>
      </c>
      <c r="F8" s="222"/>
      <c r="G8" s="223"/>
      <c r="H8" s="104" t="s">
        <v>25</v>
      </c>
      <c r="I8" s="229" t="s">
        <v>1</v>
      </c>
      <c r="J8" s="215" t="s">
        <v>2</v>
      </c>
      <c r="K8" s="216"/>
      <c r="L8" s="216"/>
      <c r="M8" s="65" t="s">
        <v>236</v>
      </c>
      <c r="N8" s="205" t="s">
        <v>56</v>
      </c>
      <c r="O8" s="205" t="s">
        <v>33</v>
      </c>
      <c r="P8" s="205" t="s">
        <v>34</v>
      </c>
      <c r="Q8" s="120"/>
      <c r="R8" s="121"/>
      <c r="S8" s="122"/>
      <c r="T8" s="122"/>
      <c r="U8" s="121"/>
      <c r="V8" s="121" t="s">
        <v>4</v>
      </c>
      <c r="W8" s="121" t="s">
        <v>5</v>
      </c>
      <c r="X8" s="121" t="s">
        <v>6</v>
      </c>
      <c r="Y8" s="121" t="s">
        <v>7</v>
      </c>
      <c r="Z8" s="159"/>
      <c r="AA8" s="122"/>
      <c r="AB8" s="122"/>
      <c r="AC8" s="121"/>
      <c r="AD8" s="121"/>
      <c r="AE8" s="160" t="s">
        <v>9</v>
      </c>
      <c r="AF8" s="121" t="s">
        <v>0</v>
      </c>
      <c r="AG8" s="121"/>
      <c r="AH8" s="121" t="s">
        <v>10</v>
      </c>
      <c r="AI8" s="121"/>
      <c r="AJ8" s="123" t="s">
        <v>1</v>
      </c>
      <c r="AK8" s="121"/>
      <c r="AL8" s="124" t="s">
        <v>2</v>
      </c>
      <c r="AM8" s="121"/>
      <c r="AN8" s="121" t="s">
        <v>9</v>
      </c>
      <c r="AO8" s="121"/>
      <c r="AP8" s="125"/>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IN8" s="120"/>
      <c r="IO8" s="120"/>
      <c r="IP8" s="120"/>
      <c r="IQ8" s="120"/>
      <c r="IR8" s="120"/>
      <c r="IS8" s="120"/>
      <c r="IT8" s="120"/>
    </row>
    <row r="9" spans="1:254" ht="15.75" thickBot="1" x14ac:dyDescent="0.3">
      <c r="A9" s="37" t="s">
        <v>18</v>
      </c>
      <c r="B9" s="38" t="s">
        <v>23</v>
      </c>
      <c r="C9" s="39" t="s">
        <v>24</v>
      </c>
      <c r="D9" s="40" t="s">
        <v>16</v>
      </c>
      <c r="E9" s="38" t="s">
        <v>23</v>
      </c>
      <c r="F9" s="39" t="s">
        <v>24</v>
      </c>
      <c r="G9" s="40" t="s">
        <v>16</v>
      </c>
      <c r="H9" s="41" t="s">
        <v>26</v>
      </c>
      <c r="I9" s="230"/>
      <c r="J9" s="42" t="s">
        <v>13</v>
      </c>
      <c r="K9" s="43" t="s">
        <v>14</v>
      </c>
      <c r="L9" s="43" t="s">
        <v>27</v>
      </c>
      <c r="M9" s="64">
        <v>0</v>
      </c>
      <c r="N9" s="206"/>
      <c r="O9" s="206"/>
      <c r="P9" s="206"/>
      <c r="S9" s="121" t="e">
        <f t="shared" ref="S9:S72" si="0">B9+C9/60</f>
        <v>#VALUE!</v>
      </c>
      <c r="T9" s="121" t="e">
        <f t="shared" ref="T9:T72" si="1">IF(S9&gt;90,FALSE,IF(S9&lt;0,FALSE,TRUE))</f>
        <v>#VALUE!</v>
      </c>
      <c r="U9" s="121" t="b">
        <f t="shared" ref="U9:U72" si="2">OR(D9="N",D9="S")</f>
        <v>0</v>
      </c>
      <c r="V9" s="126" t="e">
        <f t="shared" ref="V9:V72" si="3">7915.7*LOG10(TAN(RADIANS(45+S9/2)))-23.4*SIN(RADIANS(S9))+0.01*SIN(RADIANS(3*S9))</f>
        <v>#VALUE!</v>
      </c>
      <c r="W9" s="126"/>
      <c r="X9" s="121"/>
      <c r="Y9" s="121"/>
      <c r="Z9" s="160" t="e">
        <f t="shared" ref="Z9:Z72" si="4">E9+F9/60</f>
        <v>#VALUE!</v>
      </c>
      <c r="AA9" s="121" t="e">
        <f>IF(Z9&gt;180,FALSE,IF(Z9&lt;0,FALSE,TRUE))</f>
        <v>#VALUE!</v>
      </c>
      <c r="AB9" s="121"/>
      <c r="AC9" s="127" t="b">
        <f t="shared" ref="AC9:AC72" si="5">OR(G9="E",G9="W")</f>
        <v>0</v>
      </c>
      <c r="AD9" s="127"/>
      <c r="AE9" s="161"/>
      <c r="AF9" s="127"/>
      <c r="AG9" s="127"/>
      <c r="AH9" s="127"/>
      <c r="AI9" s="127"/>
      <c r="AJ9" s="128"/>
      <c r="AK9" s="127"/>
      <c r="AL9" s="129"/>
      <c r="AM9" s="127"/>
      <c r="AN9" s="127"/>
      <c r="AO9" s="127"/>
      <c r="AP9" s="130"/>
      <c r="AQ9" s="130"/>
      <c r="AR9" s="130"/>
    </row>
    <row r="10" spans="1:254" ht="16.149999999999999" customHeight="1" x14ac:dyDescent="0.25">
      <c r="A10" s="9">
        <v>1</v>
      </c>
      <c r="B10" s="11">
        <v>38</v>
      </c>
      <c r="C10" s="13">
        <v>30</v>
      </c>
      <c r="D10" s="7" t="s">
        <v>28</v>
      </c>
      <c r="E10" s="15">
        <v>74</v>
      </c>
      <c r="F10" s="13">
        <v>38.5</v>
      </c>
      <c r="G10" s="8" t="s">
        <v>315</v>
      </c>
      <c r="H10" s="16" t="s">
        <v>347</v>
      </c>
      <c r="I10" s="24"/>
      <c r="J10" s="25">
        <v>0</v>
      </c>
      <c r="K10" s="20"/>
      <c r="L10" s="21">
        <f>IF($I$5=0,"",$I$5)</f>
        <v>5067.2</v>
      </c>
      <c r="M10" s="23">
        <f>IF(J10&lt;&gt;"",J10+M9,"")</f>
        <v>0</v>
      </c>
      <c r="N10" s="196" t="s">
        <v>321</v>
      </c>
      <c r="O10" s="23">
        <v>19.2</v>
      </c>
      <c r="P10" s="60"/>
      <c r="R10" s="110" t="b">
        <f t="shared" ref="R10:R73" si="6">OR(B9="",C9="",D9="",E9="",F9="",G9="",B9=" ",C9=" ",D9=" ",E9=" ",F9=" ",G9=" ",B10="",C10="",D10="",E10="",F10="",G10="",B10=" ",C10=" ",D10=" ",E10=" ",F10=" ",G10=" ")</f>
        <v>0</v>
      </c>
      <c r="S10" s="127">
        <f t="shared" si="0"/>
        <v>38.5</v>
      </c>
      <c r="T10" s="127" t="b">
        <f t="shared" si="1"/>
        <v>1</v>
      </c>
      <c r="U10" s="127" t="b">
        <f t="shared" si="2"/>
        <v>1</v>
      </c>
      <c r="V10" s="131">
        <f t="shared" si="3"/>
        <v>2491.9030980483685</v>
      </c>
      <c r="W10" s="131" t="e">
        <f t="shared" ref="W10:W73" si="7">IF(D9=D10,IF(V10&gt;V9,V10-V9,V9-V10),V9+V10)</f>
        <v>#VALUE!</v>
      </c>
      <c r="X10" s="127" t="e">
        <f t="shared" ref="X10:X73" si="8">IF(D9=D10,IF(S10&gt;S9,S10-S9,S9-S10),S9+S10)</f>
        <v>#VALUE!</v>
      </c>
      <c r="Y10" s="127" t="e">
        <f t="shared" ref="Y10:Y73" si="9">IF(D9=D10,(S9+S10)/2,IF(S9&gt;S10,(S9-S10)/2,(S10-S9)/2))</f>
        <v>#VALUE!</v>
      </c>
      <c r="Z10" s="161">
        <f t="shared" si="4"/>
        <v>74.641666666666666</v>
      </c>
      <c r="AA10" s="127" t="b">
        <f>IF(Z10&gt;180,FALSE,IF(Z10&lt;0,FALSE,TRUE))</f>
        <v>1</v>
      </c>
      <c r="AB10" s="127" t="e">
        <f t="shared" ref="AB10:AB21" si="10">AND(T9,T10,AA9,AA10)</f>
        <v>#VALUE!</v>
      </c>
      <c r="AC10" s="127" t="b">
        <f t="shared" si="5"/>
        <v>1</v>
      </c>
      <c r="AD10" s="127" t="b">
        <f t="shared" ref="AD10:AD73" si="11">AND(U9=TRUE,U10=TRUE,AC9=TRUE,AC10=TRUE)</f>
        <v>0</v>
      </c>
      <c r="AE10" s="161" t="e">
        <f t="shared" ref="AE10:AE73" si="12">IF(G9=G10,IF(Z10&gt;Z9,Z10-Z9,Z9-Z10),Z9+Z10)</f>
        <v>#VALUE!</v>
      </c>
      <c r="AF10" s="127" t="e">
        <f t="shared" ref="AF10:AF73" si="13">AN10*COS(RADIANS(Y10))</f>
        <v>#VALUE!</v>
      </c>
      <c r="AG10" s="132" t="e">
        <f t="shared" ref="AG10:AG73" si="14">IF(W10=0," ",IF(AD10=TRUE,IF(D9=D10,IF(S10&gt;S9,IF(D10="N","N","S"),IF(D10="N","S","N")),D10),"NA"))</f>
        <v>#VALUE!</v>
      </c>
      <c r="AH10" s="127" t="e">
        <f t="shared" ref="AH10:AH73" si="15">IF(W10=0,0,DEGREES(ATAN(RADIANS(60*AE10)/RADIANS(W10))))</f>
        <v>#VALUE!</v>
      </c>
      <c r="AI10" s="132" t="str">
        <f t="shared" ref="AI10:AI73" si="16">IF(AD10=TRUE,IF(G9=G10,IF(Z10&gt;Z9,IF(G10="E","E","W"),IF(G10="E","W","E")),G10),"NA")</f>
        <v>NA</v>
      </c>
      <c r="AJ10" s="128" t="e">
        <f t="shared" ref="AJ10:AJ73" si="17">IF(AM10="NA","NA",IF(AG10="NA","NA",ROUND(IF(AG10=" ",IF(AM10="W","270","090"),IF(AB10=TRUE,IF(AG10="S",IF(AI10="W",180+AH10,180-AH10),IF(AM10="E",AH10,360-AH10)),"NA")),1)))</f>
        <v>#VALUE!</v>
      </c>
      <c r="AK10" s="127" t="e">
        <f>RADIANS(AH10)</f>
        <v>#VALUE!</v>
      </c>
      <c r="AL10" s="129" t="e">
        <f t="shared" ref="AL10:AL73" si="18">IF(AJ10="NA","NA",ROUND(IF(X10=0,60*AF10,X10*60/COS(AK10)),1))</f>
        <v>#VALUE!</v>
      </c>
      <c r="AM10" s="127" t="e">
        <f t="shared" ref="AM10:AM73" si="19">IF(AE10&gt;180,IF(G9="E","E","W"),AI10)</f>
        <v>#VALUE!</v>
      </c>
      <c r="AN10" s="127" t="e">
        <f t="shared" ref="AN10:AN73" si="20">IF(G9=G10,IF(Z10&gt;Z9,Z10-Z9,Z9-Z10),IF((Z9+Z10)&gt;180,360-(Z9+Z10),Z9+Z10))</f>
        <v>#VALUE!</v>
      </c>
      <c r="AO10" s="127" t="s">
        <v>17</v>
      </c>
      <c r="AP10" s="133" t="e">
        <f t="shared" ref="AP10:AP73" si="21">RADIANS(S9)</f>
        <v>#VALUE!</v>
      </c>
      <c r="AQ10" s="133">
        <f t="shared" ref="AQ10:AQ73" si="22">RADIANS(S10)</f>
        <v>0.67195176201781692</v>
      </c>
      <c r="AR10" s="133" t="e">
        <f t="shared" ref="AR10:AR73" si="23">RADIANS(AN10)</f>
        <v>#VALUE!</v>
      </c>
    </row>
    <row r="11" spans="1:254" ht="16.149999999999999" customHeight="1" x14ac:dyDescent="0.25">
      <c r="A11" s="6">
        <v>2</v>
      </c>
      <c r="B11" s="11">
        <v>37</v>
      </c>
      <c r="C11" s="12">
        <v>36</v>
      </c>
      <c r="D11" s="7" t="s">
        <v>28</v>
      </c>
      <c r="E11" s="15">
        <v>70</v>
      </c>
      <c r="F11" s="12">
        <v>46.9</v>
      </c>
      <c r="G11" s="8" t="s">
        <v>315</v>
      </c>
      <c r="H11" s="16" t="s">
        <v>362</v>
      </c>
      <c r="I11" s="26">
        <f t="shared" ref="I11:I74" si="24">IF(R11=TRUE," ",IF(AJ11=" "," ",AJ11))</f>
        <v>106.4</v>
      </c>
      <c r="J11" s="27">
        <f t="shared" ref="J11:J18" si="25">IF(R11=TRUE," ",AL11)</f>
        <v>190.9</v>
      </c>
      <c r="K11" s="22" t="str">
        <f t="shared" ref="K11:K74" si="26">IF(J11=" "," ",CONCATENATE(ROUND(IF(D10=D11,60*DEGREES(ACOS(COS(AR11)*COS(AP11)*COS(AQ11)+SIN(AP11)*SIN(AQ11))),60*DEGREES(ACOS(COS(AR11)*COS(AP11)*COS(AQ11)-SIN(AP11)*SIN(AQ11)))),2),AO11))</f>
        <v>190.19 Nm</v>
      </c>
      <c r="L11" s="23">
        <f>IF(ISERROR(IF(L10-J11&lt;0,"",L10-J11)),"",(IF(L10-J11&lt;0,"",L10-J11)))</f>
        <v>4876.3</v>
      </c>
      <c r="M11" s="23">
        <f t="shared" ref="M11:M74" si="27">IF(J11&lt;&gt;"",J11+M10,"")</f>
        <v>190.9</v>
      </c>
      <c r="N11" s="196" t="s">
        <v>321</v>
      </c>
      <c r="O11" s="23">
        <v>19.2</v>
      </c>
      <c r="P11" s="60" t="s">
        <v>354</v>
      </c>
      <c r="R11" s="110" t="b">
        <f t="shared" si="6"/>
        <v>0</v>
      </c>
      <c r="S11" s="127">
        <f t="shared" si="0"/>
        <v>37.6</v>
      </c>
      <c r="T11" s="127" t="b">
        <f t="shared" si="1"/>
        <v>1</v>
      </c>
      <c r="U11" s="127" t="b">
        <f t="shared" si="2"/>
        <v>1</v>
      </c>
      <c r="V11" s="131">
        <f t="shared" si="3"/>
        <v>2423.6174430283427</v>
      </c>
      <c r="W11" s="131">
        <f t="shared" si="7"/>
        <v>68.285655020025843</v>
      </c>
      <c r="X11" s="127">
        <f t="shared" si="8"/>
        <v>0.89999999999999858</v>
      </c>
      <c r="Y11" s="127">
        <f t="shared" si="9"/>
        <v>38.049999999999997</v>
      </c>
      <c r="Z11" s="161">
        <f t="shared" si="4"/>
        <v>70.781666666666666</v>
      </c>
      <c r="AA11" s="127" t="b">
        <f t="shared" ref="AA11:AA74" si="28">IF(Z11&gt;180,FALSE,IF(Z11&lt;0,FALSE,TRUE))</f>
        <v>1</v>
      </c>
      <c r="AB11" s="127" t="b">
        <f t="shared" si="10"/>
        <v>1</v>
      </c>
      <c r="AC11" s="127" t="b">
        <f t="shared" si="5"/>
        <v>1</v>
      </c>
      <c r="AD11" s="127" t="b">
        <f t="shared" si="11"/>
        <v>1</v>
      </c>
      <c r="AE11" s="161">
        <f t="shared" si="12"/>
        <v>3.8599999999999994</v>
      </c>
      <c r="AF11" s="127">
        <f t="shared" si="13"/>
        <v>3.0396465042578744</v>
      </c>
      <c r="AG11" s="132" t="str">
        <f t="shared" si="14"/>
        <v>S</v>
      </c>
      <c r="AH11" s="127">
        <f t="shared" si="15"/>
        <v>73.572212717201083</v>
      </c>
      <c r="AI11" s="132" t="str">
        <f t="shared" si="16"/>
        <v>E</v>
      </c>
      <c r="AJ11" s="128">
        <f t="shared" si="17"/>
        <v>106.4</v>
      </c>
      <c r="AK11" s="127">
        <f t="shared" ref="AK11:AK74" si="29">RADIANS(AH11)</f>
        <v>1.2840773498928026</v>
      </c>
      <c r="AL11" s="129">
        <f t="shared" si="18"/>
        <v>190.9</v>
      </c>
      <c r="AM11" s="127" t="str">
        <f t="shared" si="19"/>
        <v>E</v>
      </c>
      <c r="AN11" s="127">
        <f t="shared" si="20"/>
        <v>3.8599999999999994</v>
      </c>
      <c r="AO11" s="127" t="s">
        <v>17</v>
      </c>
      <c r="AP11" s="133">
        <f t="shared" si="21"/>
        <v>0.67195176201781692</v>
      </c>
      <c r="AQ11" s="133">
        <f t="shared" si="22"/>
        <v>0.65624379874986793</v>
      </c>
      <c r="AR11" s="133">
        <f t="shared" si="23"/>
        <v>6.7369709126981106E-2</v>
      </c>
    </row>
    <row r="12" spans="1:254" ht="16.149999999999999" customHeight="1" x14ac:dyDescent="0.25">
      <c r="A12" s="9">
        <v>3</v>
      </c>
      <c r="B12" s="11">
        <v>34</v>
      </c>
      <c r="C12" s="12">
        <v>24</v>
      </c>
      <c r="D12" s="7" t="s">
        <v>28</v>
      </c>
      <c r="E12" s="15">
        <v>60</v>
      </c>
      <c r="F12" s="12">
        <v>0</v>
      </c>
      <c r="G12" s="8" t="s">
        <v>315</v>
      </c>
      <c r="H12" s="16"/>
      <c r="I12" s="26">
        <f t="shared" si="24"/>
        <v>110.1</v>
      </c>
      <c r="J12" s="27">
        <f t="shared" si="25"/>
        <v>559.5</v>
      </c>
      <c r="K12" s="22" t="str">
        <f t="shared" si="26"/>
        <v>557.04 Nm</v>
      </c>
      <c r="L12" s="23">
        <f t="shared" ref="L12:L75" si="30">IF(ISERROR(IF(L11-J12&lt;0,"",L11-J12)),"",(IF(L11-J12&lt;0,"",L11-J12)))</f>
        <v>4316.8</v>
      </c>
      <c r="M12" s="23">
        <f t="shared" si="27"/>
        <v>750.4</v>
      </c>
      <c r="N12" s="196" t="s">
        <v>321</v>
      </c>
      <c r="O12" s="23" t="s">
        <v>306</v>
      </c>
      <c r="P12" s="60">
        <v>60</v>
      </c>
      <c r="R12" s="110" t="b">
        <f t="shared" si="6"/>
        <v>0</v>
      </c>
      <c r="S12" s="127">
        <f t="shared" si="0"/>
        <v>34.4</v>
      </c>
      <c r="T12" s="127" t="b">
        <f t="shared" si="1"/>
        <v>1</v>
      </c>
      <c r="U12" s="127" t="b">
        <f t="shared" si="2"/>
        <v>1</v>
      </c>
      <c r="V12" s="131">
        <f t="shared" si="3"/>
        <v>2187.2867703365864</v>
      </c>
      <c r="W12" s="131">
        <f t="shared" si="7"/>
        <v>236.33067269175626</v>
      </c>
      <c r="X12" s="127">
        <f t="shared" si="8"/>
        <v>3.2000000000000028</v>
      </c>
      <c r="Y12" s="127">
        <f t="shared" si="9"/>
        <v>36</v>
      </c>
      <c r="Z12" s="161">
        <f t="shared" si="4"/>
        <v>60</v>
      </c>
      <c r="AA12" s="127" t="b">
        <f t="shared" si="28"/>
        <v>1</v>
      </c>
      <c r="AB12" s="127" t="b">
        <f t="shared" si="10"/>
        <v>1</v>
      </c>
      <c r="AC12" s="127" t="b">
        <f t="shared" si="5"/>
        <v>1</v>
      </c>
      <c r="AD12" s="127" t="b">
        <f t="shared" si="11"/>
        <v>1</v>
      </c>
      <c r="AE12" s="161">
        <f t="shared" si="12"/>
        <v>10.781666666666666</v>
      </c>
      <c r="AF12" s="127">
        <f t="shared" si="13"/>
        <v>8.722551561019225</v>
      </c>
      <c r="AG12" s="132" t="str">
        <f t="shared" si="14"/>
        <v>S</v>
      </c>
      <c r="AH12" s="127">
        <f t="shared" si="15"/>
        <v>69.931336769426707</v>
      </c>
      <c r="AI12" s="132" t="str">
        <f t="shared" si="16"/>
        <v>E</v>
      </c>
      <c r="AJ12" s="128">
        <f t="shared" si="17"/>
        <v>110.1</v>
      </c>
      <c r="AK12" s="127">
        <f t="shared" si="29"/>
        <v>1.2205320769474708</v>
      </c>
      <c r="AL12" s="129">
        <f t="shared" si="18"/>
        <v>559.5</v>
      </c>
      <c r="AM12" s="127" t="str">
        <f t="shared" si="19"/>
        <v>E</v>
      </c>
      <c r="AN12" s="127">
        <f t="shared" si="20"/>
        <v>10.781666666666666</v>
      </c>
      <c r="AO12" s="127" t="s">
        <v>17</v>
      </c>
      <c r="AP12" s="133">
        <f t="shared" si="21"/>
        <v>0.65624379874986793</v>
      </c>
      <c r="AQ12" s="133">
        <f t="shared" si="22"/>
        <v>0.60039326268604931</v>
      </c>
      <c r="AR12" s="133">
        <f t="shared" si="23"/>
        <v>0.18817558218585528</v>
      </c>
    </row>
    <row r="13" spans="1:254" ht="16.149999999999999" customHeight="1" x14ac:dyDescent="0.25">
      <c r="A13" s="6">
        <v>4</v>
      </c>
      <c r="B13" s="11">
        <v>30</v>
      </c>
      <c r="C13" s="12">
        <v>14</v>
      </c>
      <c r="D13" s="7" t="s">
        <v>28</v>
      </c>
      <c r="E13" s="15">
        <v>50</v>
      </c>
      <c r="F13" s="12">
        <v>0</v>
      </c>
      <c r="G13" s="8" t="s">
        <v>315</v>
      </c>
      <c r="H13" s="16"/>
      <c r="I13" s="26">
        <f t="shared" si="24"/>
        <v>116.1</v>
      </c>
      <c r="J13" s="27">
        <f t="shared" si="25"/>
        <v>567.4</v>
      </c>
      <c r="K13" s="22" t="str">
        <f t="shared" si="26"/>
        <v>564.96 Nm</v>
      </c>
      <c r="L13" s="23">
        <f t="shared" si="30"/>
        <v>3749.4</v>
      </c>
      <c r="M13" s="23">
        <f t="shared" si="27"/>
        <v>1317.8</v>
      </c>
      <c r="N13" s="196" t="s">
        <v>321</v>
      </c>
      <c r="O13" s="23" t="s">
        <v>306</v>
      </c>
      <c r="P13" s="60">
        <v>60</v>
      </c>
      <c r="R13" s="110" t="b">
        <f t="shared" si="6"/>
        <v>0</v>
      </c>
      <c r="S13" s="127">
        <f t="shared" si="0"/>
        <v>30.233333333333334</v>
      </c>
      <c r="T13" s="127" t="b">
        <f t="shared" si="1"/>
        <v>1</v>
      </c>
      <c r="U13" s="127" t="b">
        <f t="shared" si="2"/>
        <v>1</v>
      </c>
      <c r="V13" s="131">
        <f t="shared" si="3"/>
        <v>1892.7868043800074</v>
      </c>
      <c r="W13" s="131">
        <f t="shared" si="7"/>
        <v>294.49996595657899</v>
      </c>
      <c r="X13" s="127">
        <f t="shared" si="8"/>
        <v>4.1666666666666643</v>
      </c>
      <c r="Y13" s="127">
        <f t="shared" si="9"/>
        <v>32.316666666666663</v>
      </c>
      <c r="Z13" s="161">
        <f t="shared" si="4"/>
        <v>50</v>
      </c>
      <c r="AA13" s="127" t="b">
        <f t="shared" si="28"/>
        <v>1</v>
      </c>
      <c r="AB13" s="127" t="b">
        <f t="shared" si="10"/>
        <v>1</v>
      </c>
      <c r="AC13" s="127" t="b">
        <f t="shared" si="5"/>
        <v>1</v>
      </c>
      <c r="AD13" s="127" t="b">
        <f t="shared" si="11"/>
        <v>1</v>
      </c>
      <c r="AE13" s="161">
        <f t="shared" si="12"/>
        <v>10</v>
      </c>
      <c r="AF13" s="127">
        <f t="shared" si="13"/>
        <v>8.4510636066502176</v>
      </c>
      <c r="AG13" s="132" t="str">
        <f t="shared" si="14"/>
        <v>S</v>
      </c>
      <c r="AH13" s="127">
        <f t="shared" si="15"/>
        <v>63.856659166889372</v>
      </c>
      <c r="AI13" s="132" t="str">
        <f t="shared" si="16"/>
        <v>E</v>
      </c>
      <c r="AJ13" s="128">
        <f t="shared" si="17"/>
        <v>116.1</v>
      </c>
      <c r="AK13" s="127">
        <f t="shared" si="29"/>
        <v>1.1145089517860387</v>
      </c>
      <c r="AL13" s="129">
        <f t="shared" si="18"/>
        <v>567.4</v>
      </c>
      <c r="AM13" s="127" t="str">
        <f t="shared" si="19"/>
        <v>E</v>
      </c>
      <c r="AN13" s="127">
        <f t="shared" si="20"/>
        <v>10</v>
      </c>
      <c r="AO13" s="127" t="s">
        <v>17</v>
      </c>
      <c r="AP13" s="133">
        <f t="shared" si="21"/>
        <v>0.60039326268604931</v>
      </c>
      <c r="AQ13" s="133">
        <f t="shared" si="22"/>
        <v>0.52767121051961896</v>
      </c>
      <c r="AR13" s="133">
        <f t="shared" si="23"/>
        <v>0.17453292519943295</v>
      </c>
    </row>
    <row r="14" spans="1:254" ht="16.149999999999999" customHeight="1" x14ac:dyDescent="0.25">
      <c r="A14" s="9">
        <v>5</v>
      </c>
      <c r="B14" s="11">
        <v>24</v>
      </c>
      <c r="C14" s="12">
        <v>51</v>
      </c>
      <c r="D14" s="7" t="s">
        <v>28</v>
      </c>
      <c r="E14" s="15">
        <v>40</v>
      </c>
      <c r="F14" s="12">
        <v>0</v>
      </c>
      <c r="G14" s="8" t="s">
        <v>315</v>
      </c>
      <c r="H14" s="16"/>
      <c r="I14" s="26">
        <f t="shared" si="24"/>
        <v>121.1</v>
      </c>
      <c r="J14" s="27">
        <f t="shared" si="25"/>
        <v>624.6</v>
      </c>
      <c r="K14" s="22" t="str">
        <f t="shared" si="26"/>
        <v>621.95 Nm</v>
      </c>
      <c r="L14" s="23">
        <f t="shared" si="30"/>
        <v>3124.8</v>
      </c>
      <c r="M14" s="23">
        <f t="shared" si="27"/>
        <v>1942.4</v>
      </c>
      <c r="N14" s="196" t="s">
        <v>321</v>
      </c>
      <c r="O14" s="23" t="s">
        <v>306</v>
      </c>
      <c r="P14" s="60">
        <v>60</v>
      </c>
      <c r="R14" s="110" t="b">
        <f t="shared" si="6"/>
        <v>0</v>
      </c>
      <c r="S14" s="127">
        <f t="shared" si="0"/>
        <v>24.85</v>
      </c>
      <c r="T14" s="127" t="b">
        <f t="shared" si="1"/>
        <v>1</v>
      </c>
      <c r="U14" s="127" t="b">
        <f t="shared" si="2"/>
        <v>1</v>
      </c>
      <c r="V14" s="131">
        <f t="shared" si="3"/>
        <v>1530.2459107508107</v>
      </c>
      <c r="W14" s="131">
        <f t="shared" si="7"/>
        <v>362.54089362919672</v>
      </c>
      <c r="X14" s="127">
        <f t="shared" si="8"/>
        <v>5.3833333333333329</v>
      </c>
      <c r="Y14" s="127">
        <f t="shared" si="9"/>
        <v>27.541666666666668</v>
      </c>
      <c r="Z14" s="161">
        <f t="shared" si="4"/>
        <v>40</v>
      </c>
      <c r="AA14" s="127" t="b">
        <f t="shared" si="28"/>
        <v>1</v>
      </c>
      <c r="AB14" s="127" t="b">
        <f t="shared" si="10"/>
        <v>1</v>
      </c>
      <c r="AC14" s="127" t="b">
        <f t="shared" si="5"/>
        <v>1</v>
      </c>
      <c r="AD14" s="127" t="b">
        <f t="shared" si="11"/>
        <v>1</v>
      </c>
      <c r="AE14" s="161">
        <f t="shared" si="12"/>
        <v>10</v>
      </c>
      <c r="AF14" s="127">
        <f t="shared" si="13"/>
        <v>8.8667480559273404</v>
      </c>
      <c r="AG14" s="132" t="str">
        <f t="shared" si="14"/>
        <v>S</v>
      </c>
      <c r="AH14" s="127">
        <f t="shared" si="15"/>
        <v>58.858166840332309</v>
      </c>
      <c r="AI14" s="132" t="str">
        <f t="shared" si="16"/>
        <v>E</v>
      </c>
      <c r="AJ14" s="128">
        <f t="shared" si="17"/>
        <v>121.1</v>
      </c>
      <c r="AK14" s="127">
        <f t="shared" si="29"/>
        <v>1.0272688030519463</v>
      </c>
      <c r="AL14" s="129">
        <f t="shared" si="18"/>
        <v>624.6</v>
      </c>
      <c r="AM14" s="127" t="str">
        <f t="shared" si="19"/>
        <v>E</v>
      </c>
      <c r="AN14" s="127">
        <f t="shared" si="20"/>
        <v>10</v>
      </c>
      <c r="AO14" s="127" t="s">
        <v>17</v>
      </c>
      <c r="AP14" s="133">
        <f t="shared" si="21"/>
        <v>0.52767121051961896</v>
      </c>
      <c r="AQ14" s="133">
        <f t="shared" si="22"/>
        <v>0.43371431912059094</v>
      </c>
      <c r="AR14" s="133">
        <f t="shared" si="23"/>
        <v>0.17453292519943295</v>
      </c>
    </row>
    <row r="15" spans="1:254" ht="16.149999999999999" customHeight="1" x14ac:dyDescent="0.25">
      <c r="A15" s="6">
        <v>6</v>
      </c>
      <c r="B15" s="11">
        <v>18</v>
      </c>
      <c r="C15" s="12">
        <v>14</v>
      </c>
      <c r="D15" s="7" t="s">
        <v>28</v>
      </c>
      <c r="E15" s="15">
        <v>30</v>
      </c>
      <c r="F15" s="12">
        <v>0</v>
      </c>
      <c r="G15" s="8" t="s">
        <v>315</v>
      </c>
      <c r="H15" s="16"/>
      <c r="I15" s="26">
        <f t="shared" si="24"/>
        <v>125.3</v>
      </c>
      <c r="J15" s="27">
        <f t="shared" si="25"/>
        <v>687.2</v>
      </c>
      <c r="K15" s="22" t="str">
        <f t="shared" si="26"/>
        <v>684.44 Nm</v>
      </c>
      <c r="L15" s="23">
        <f t="shared" si="30"/>
        <v>2437.6000000000004</v>
      </c>
      <c r="M15" s="23">
        <f t="shared" si="27"/>
        <v>2629.6000000000004</v>
      </c>
      <c r="N15" s="196" t="s">
        <v>321</v>
      </c>
      <c r="O15" s="23" t="s">
        <v>306</v>
      </c>
      <c r="P15" s="60">
        <v>60</v>
      </c>
      <c r="R15" s="110" t="b">
        <f t="shared" si="6"/>
        <v>0</v>
      </c>
      <c r="S15" s="127">
        <f t="shared" si="0"/>
        <v>18.233333333333334</v>
      </c>
      <c r="T15" s="127" t="b">
        <f t="shared" si="1"/>
        <v>1</v>
      </c>
      <c r="U15" s="127" t="b">
        <f t="shared" si="2"/>
        <v>1</v>
      </c>
      <c r="V15" s="131">
        <f t="shared" si="3"/>
        <v>1105.6328244212591</v>
      </c>
      <c r="W15" s="131">
        <f t="shared" si="7"/>
        <v>424.61308632955161</v>
      </c>
      <c r="X15" s="127">
        <f t="shared" si="8"/>
        <v>6.6166666666666671</v>
      </c>
      <c r="Y15" s="127">
        <f t="shared" si="9"/>
        <v>21.541666666666668</v>
      </c>
      <c r="Z15" s="161">
        <f t="shared" si="4"/>
        <v>30</v>
      </c>
      <c r="AA15" s="127" t="b">
        <f t="shared" si="28"/>
        <v>1</v>
      </c>
      <c r="AB15" s="127" t="b">
        <f t="shared" si="10"/>
        <v>1</v>
      </c>
      <c r="AC15" s="127" t="b">
        <f t="shared" si="5"/>
        <v>1</v>
      </c>
      <c r="AD15" s="127" t="b">
        <f t="shared" si="11"/>
        <v>1</v>
      </c>
      <c r="AE15" s="161">
        <f t="shared" si="12"/>
        <v>10</v>
      </c>
      <c r="AF15" s="127">
        <f t="shared" si="13"/>
        <v>9.3015079476671865</v>
      </c>
      <c r="AG15" s="132" t="str">
        <f t="shared" si="14"/>
        <v>S</v>
      </c>
      <c r="AH15" s="127">
        <f t="shared" si="15"/>
        <v>54.71339725786514</v>
      </c>
      <c r="AI15" s="132" t="str">
        <f t="shared" si="16"/>
        <v>E</v>
      </c>
      <c r="AJ15" s="128">
        <f t="shared" si="17"/>
        <v>125.3</v>
      </c>
      <c r="AK15" s="127">
        <f t="shared" si="29"/>
        <v>0.95492892710138366</v>
      </c>
      <c r="AL15" s="129">
        <f t="shared" si="18"/>
        <v>687.2</v>
      </c>
      <c r="AM15" s="127" t="str">
        <f t="shared" si="19"/>
        <v>E</v>
      </c>
      <c r="AN15" s="127">
        <f t="shared" si="20"/>
        <v>10</v>
      </c>
      <c r="AO15" s="127" t="s">
        <v>17</v>
      </c>
      <c r="AP15" s="133">
        <f t="shared" si="21"/>
        <v>0.43371431912059094</v>
      </c>
      <c r="AQ15" s="133">
        <f t="shared" si="22"/>
        <v>0.31823170028029946</v>
      </c>
      <c r="AR15" s="133">
        <f t="shared" si="23"/>
        <v>0.17453292519943295</v>
      </c>
    </row>
    <row r="16" spans="1:254" ht="16.149999999999999" customHeight="1" x14ac:dyDescent="0.25">
      <c r="A16" s="9">
        <v>7</v>
      </c>
      <c r="B16" s="11">
        <v>10</v>
      </c>
      <c r="C16" s="12">
        <v>41.5</v>
      </c>
      <c r="D16" s="7" t="s">
        <v>28</v>
      </c>
      <c r="E16" s="15">
        <v>20</v>
      </c>
      <c r="F16" s="12">
        <v>0</v>
      </c>
      <c r="G16" s="8" t="s">
        <v>315</v>
      </c>
      <c r="H16" s="16" t="s">
        <v>380</v>
      </c>
      <c r="I16" s="26">
        <f t="shared" si="24"/>
        <v>127.8</v>
      </c>
      <c r="J16" s="27">
        <f t="shared" si="25"/>
        <v>739</v>
      </c>
      <c r="K16" s="22" t="str">
        <f t="shared" si="26"/>
        <v>735.98 Nm</v>
      </c>
      <c r="L16" s="23">
        <f t="shared" si="30"/>
        <v>1698.6000000000004</v>
      </c>
      <c r="M16" s="23">
        <f t="shared" si="27"/>
        <v>3368.6000000000004</v>
      </c>
      <c r="N16" s="196" t="s">
        <v>321</v>
      </c>
      <c r="O16" s="23" t="s">
        <v>306</v>
      </c>
      <c r="P16" s="60">
        <v>60</v>
      </c>
      <c r="R16" s="110" t="b">
        <f t="shared" si="6"/>
        <v>0</v>
      </c>
      <c r="S16" s="127">
        <f t="shared" si="0"/>
        <v>10.691666666666666</v>
      </c>
      <c r="T16" s="127" t="b">
        <f t="shared" si="1"/>
        <v>1</v>
      </c>
      <c r="U16" s="127" t="b">
        <f t="shared" si="2"/>
        <v>1</v>
      </c>
      <c r="V16" s="131">
        <f t="shared" si="3"/>
        <v>640.91941507431716</v>
      </c>
      <c r="W16" s="131">
        <f t="shared" si="7"/>
        <v>464.71340934694194</v>
      </c>
      <c r="X16" s="127">
        <f t="shared" si="8"/>
        <v>7.5416666666666679</v>
      </c>
      <c r="Y16" s="127">
        <f t="shared" si="9"/>
        <v>14.4625</v>
      </c>
      <c r="Z16" s="161">
        <f t="shared" si="4"/>
        <v>20</v>
      </c>
      <c r="AA16" s="127" t="b">
        <f t="shared" si="28"/>
        <v>1</v>
      </c>
      <c r="AB16" s="127" t="b">
        <f t="shared" si="10"/>
        <v>1</v>
      </c>
      <c r="AC16" s="127" t="b">
        <f t="shared" si="5"/>
        <v>1</v>
      </c>
      <c r="AD16" s="127" t="b">
        <f t="shared" si="11"/>
        <v>1</v>
      </c>
      <c r="AE16" s="161">
        <f t="shared" si="12"/>
        <v>10</v>
      </c>
      <c r="AF16" s="127">
        <f t="shared" si="13"/>
        <v>9.6831130633400839</v>
      </c>
      <c r="AG16" s="132" t="str">
        <f t="shared" si="14"/>
        <v>S</v>
      </c>
      <c r="AH16" s="127">
        <f t="shared" si="15"/>
        <v>52.241417589496699</v>
      </c>
      <c r="AI16" s="132" t="str">
        <f t="shared" si="16"/>
        <v>E</v>
      </c>
      <c r="AJ16" s="128">
        <f t="shared" si="17"/>
        <v>127.8</v>
      </c>
      <c r="AK16" s="127">
        <f t="shared" si="29"/>
        <v>0.91178474284599687</v>
      </c>
      <c r="AL16" s="129">
        <f t="shared" si="18"/>
        <v>739</v>
      </c>
      <c r="AM16" s="127" t="str">
        <f t="shared" si="19"/>
        <v>E</v>
      </c>
      <c r="AN16" s="127">
        <f t="shared" si="20"/>
        <v>10</v>
      </c>
      <c r="AO16" s="127" t="s">
        <v>17</v>
      </c>
      <c r="AP16" s="133">
        <f t="shared" si="21"/>
        <v>0.31823170028029946</v>
      </c>
      <c r="AQ16" s="133">
        <f t="shared" si="22"/>
        <v>0.1866047858590604</v>
      </c>
      <c r="AR16" s="133">
        <f t="shared" si="23"/>
        <v>0.17453292519943295</v>
      </c>
    </row>
    <row r="17" spans="1:44" ht="16.149999999999999" customHeight="1" x14ac:dyDescent="0.25">
      <c r="A17" s="6">
        <v>8</v>
      </c>
      <c r="B17" s="11">
        <v>3</v>
      </c>
      <c r="C17" s="12">
        <v>30</v>
      </c>
      <c r="D17" s="7" t="s">
        <v>28</v>
      </c>
      <c r="E17" s="15">
        <v>10</v>
      </c>
      <c r="F17" s="12">
        <v>30</v>
      </c>
      <c r="G17" s="8" t="s">
        <v>315</v>
      </c>
      <c r="H17" s="16"/>
      <c r="I17" s="26">
        <f t="shared" si="24"/>
        <v>127.2</v>
      </c>
      <c r="J17" s="27">
        <f t="shared" si="25"/>
        <v>714.2</v>
      </c>
      <c r="K17" s="22" t="str">
        <f t="shared" si="26"/>
        <v>711.11 Nm</v>
      </c>
      <c r="L17" s="23">
        <f t="shared" si="30"/>
        <v>984.40000000000032</v>
      </c>
      <c r="M17" s="23">
        <f t="shared" si="27"/>
        <v>4082.8</v>
      </c>
      <c r="N17" s="196" t="s">
        <v>321</v>
      </c>
      <c r="O17" s="23" t="s">
        <v>306</v>
      </c>
      <c r="P17" s="60">
        <v>60</v>
      </c>
      <c r="R17" s="110" t="b">
        <f t="shared" si="6"/>
        <v>0</v>
      </c>
      <c r="S17" s="127">
        <f t="shared" si="0"/>
        <v>3.5</v>
      </c>
      <c r="T17" s="127" t="b">
        <f t="shared" si="1"/>
        <v>1</v>
      </c>
      <c r="U17" s="127" t="b">
        <f t="shared" si="2"/>
        <v>1</v>
      </c>
      <c r="V17" s="131">
        <f t="shared" si="3"/>
        <v>208.70389461597952</v>
      </c>
      <c r="W17" s="131">
        <f t="shared" si="7"/>
        <v>432.21552045833766</v>
      </c>
      <c r="X17" s="127">
        <f t="shared" si="8"/>
        <v>7.1916666666666664</v>
      </c>
      <c r="Y17" s="127">
        <f t="shared" si="9"/>
        <v>7.0958333333333332</v>
      </c>
      <c r="Z17" s="161">
        <f t="shared" si="4"/>
        <v>10.5</v>
      </c>
      <c r="AA17" s="127" t="b">
        <f t="shared" si="28"/>
        <v>1</v>
      </c>
      <c r="AB17" s="127" t="b">
        <f t="shared" si="10"/>
        <v>1</v>
      </c>
      <c r="AC17" s="127" t="b">
        <f t="shared" si="5"/>
        <v>1</v>
      </c>
      <c r="AD17" s="127" t="b">
        <f t="shared" si="11"/>
        <v>1</v>
      </c>
      <c r="AE17" s="161">
        <f t="shared" si="12"/>
        <v>9.5</v>
      </c>
      <c r="AF17" s="127">
        <f t="shared" si="13"/>
        <v>9.4272387762382053</v>
      </c>
      <c r="AG17" s="132" t="str">
        <f t="shared" si="14"/>
        <v>S</v>
      </c>
      <c r="AH17" s="127">
        <f t="shared" si="15"/>
        <v>52.827945670612834</v>
      </c>
      <c r="AI17" s="132" t="str">
        <f t="shared" si="16"/>
        <v>E</v>
      </c>
      <c r="AJ17" s="128">
        <f t="shared" si="17"/>
        <v>127.2</v>
      </c>
      <c r="AK17" s="127">
        <f t="shared" si="29"/>
        <v>0.92202158901687781</v>
      </c>
      <c r="AL17" s="129">
        <f t="shared" si="18"/>
        <v>714.2</v>
      </c>
      <c r="AM17" s="127" t="str">
        <f t="shared" si="19"/>
        <v>E</v>
      </c>
      <c r="AN17" s="127">
        <f t="shared" si="20"/>
        <v>9.5</v>
      </c>
      <c r="AO17" s="127" t="s">
        <v>17</v>
      </c>
      <c r="AP17" s="133">
        <f t="shared" si="21"/>
        <v>0.1866047858590604</v>
      </c>
      <c r="AQ17" s="133">
        <f t="shared" si="22"/>
        <v>6.1086523819801536E-2</v>
      </c>
      <c r="AR17" s="133">
        <f t="shared" si="23"/>
        <v>0.16580627893946132</v>
      </c>
    </row>
    <row r="18" spans="1:44" ht="16.149999999999999" customHeight="1" x14ac:dyDescent="0.25">
      <c r="A18" s="9">
        <v>9</v>
      </c>
      <c r="B18" s="11">
        <v>3</v>
      </c>
      <c r="C18" s="12">
        <v>30</v>
      </c>
      <c r="D18" s="7" t="s">
        <v>28</v>
      </c>
      <c r="E18" s="15">
        <v>1</v>
      </c>
      <c r="F18" s="12">
        <v>11</v>
      </c>
      <c r="G18" s="8" t="s">
        <v>59</v>
      </c>
      <c r="H18" s="16" t="s">
        <v>381</v>
      </c>
      <c r="I18" s="26">
        <f t="shared" si="24"/>
        <v>90</v>
      </c>
      <c r="J18" s="27">
        <f t="shared" si="25"/>
        <v>699.7</v>
      </c>
      <c r="K18" s="22" t="str">
        <f t="shared" si="26"/>
        <v>699.69 Nm</v>
      </c>
      <c r="L18" s="23">
        <f t="shared" si="30"/>
        <v>284.70000000000027</v>
      </c>
      <c r="M18" s="23">
        <f t="shared" si="27"/>
        <v>4782.5</v>
      </c>
      <c r="N18" s="196" t="s">
        <v>321</v>
      </c>
      <c r="O18" s="23" t="s">
        <v>306</v>
      </c>
      <c r="P18" s="60">
        <v>60</v>
      </c>
      <c r="R18" s="110" t="b">
        <f t="shared" si="6"/>
        <v>0</v>
      </c>
      <c r="S18" s="127">
        <f t="shared" si="0"/>
        <v>3.5</v>
      </c>
      <c r="T18" s="127" t="b">
        <f t="shared" si="1"/>
        <v>1</v>
      </c>
      <c r="U18" s="127" t="b">
        <f t="shared" si="2"/>
        <v>1</v>
      </c>
      <c r="V18" s="131">
        <f t="shared" si="3"/>
        <v>208.70389461597952</v>
      </c>
      <c r="W18" s="131">
        <f t="shared" si="7"/>
        <v>0</v>
      </c>
      <c r="X18" s="127">
        <f t="shared" si="8"/>
        <v>0</v>
      </c>
      <c r="Y18" s="127">
        <f t="shared" si="9"/>
        <v>3.5</v>
      </c>
      <c r="Z18" s="161">
        <f t="shared" si="4"/>
        <v>1.1833333333333333</v>
      </c>
      <c r="AA18" s="127" t="b">
        <f t="shared" si="28"/>
        <v>1</v>
      </c>
      <c r="AB18" s="127" t="b">
        <f t="shared" si="10"/>
        <v>1</v>
      </c>
      <c r="AC18" s="127" t="b">
        <f t="shared" si="5"/>
        <v>1</v>
      </c>
      <c r="AD18" s="127" t="b">
        <f t="shared" si="11"/>
        <v>1</v>
      </c>
      <c r="AE18" s="161">
        <f t="shared" si="12"/>
        <v>11.683333333333334</v>
      </c>
      <c r="AF18" s="127">
        <f t="shared" si="13"/>
        <v>11.661541561562146</v>
      </c>
      <c r="AG18" s="132" t="str">
        <f t="shared" si="14"/>
        <v xml:space="preserve"> </v>
      </c>
      <c r="AH18" s="127">
        <f t="shared" si="15"/>
        <v>0</v>
      </c>
      <c r="AI18" s="132" t="str">
        <f t="shared" si="16"/>
        <v>E</v>
      </c>
      <c r="AJ18" s="128">
        <f t="shared" si="17"/>
        <v>90</v>
      </c>
      <c r="AK18" s="127">
        <f t="shared" si="29"/>
        <v>0</v>
      </c>
      <c r="AL18" s="129">
        <f t="shared" si="18"/>
        <v>699.7</v>
      </c>
      <c r="AM18" s="127" t="str">
        <f t="shared" si="19"/>
        <v>E</v>
      </c>
      <c r="AN18" s="127">
        <f t="shared" si="20"/>
        <v>11.683333333333334</v>
      </c>
      <c r="AO18" s="127" t="s">
        <v>17</v>
      </c>
      <c r="AP18" s="133">
        <f t="shared" si="21"/>
        <v>6.1086523819801536E-2</v>
      </c>
      <c r="AQ18" s="133">
        <f t="shared" si="22"/>
        <v>6.1086523819801536E-2</v>
      </c>
      <c r="AR18" s="133">
        <f t="shared" si="23"/>
        <v>0.20391263427467085</v>
      </c>
    </row>
    <row r="19" spans="1:44" ht="16.149999999999999" customHeight="1" x14ac:dyDescent="0.25">
      <c r="A19" s="6">
        <v>10</v>
      </c>
      <c r="B19" s="11">
        <v>3</v>
      </c>
      <c r="C19" s="12">
        <v>30</v>
      </c>
      <c r="D19" s="7" t="s">
        <v>28</v>
      </c>
      <c r="E19" s="15">
        <v>3</v>
      </c>
      <c r="F19" s="12">
        <v>40</v>
      </c>
      <c r="G19" s="8" t="s">
        <v>59</v>
      </c>
      <c r="H19" s="16" t="s">
        <v>382</v>
      </c>
      <c r="I19" s="26">
        <f t="shared" si="24"/>
        <v>90</v>
      </c>
      <c r="J19" s="27">
        <f t="shared" ref="J19:J74" si="31">IF(R19=TRUE," ",AL19)</f>
        <v>148.69999999999999</v>
      </c>
      <c r="K19" s="22" t="str">
        <f t="shared" si="26"/>
        <v>148.72 Nm</v>
      </c>
      <c r="L19" s="23">
        <f t="shared" si="30"/>
        <v>136.00000000000028</v>
      </c>
      <c r="M19" s="23">
        <f t="shared" si="27"/>
        <v>4931.2</v>
      </c>
      <c r="N19" s="196" t="s">
        <v>321</v>
      </c>
      <c r="O19" s="23" t="s">
        <v>306</v>
      </c>
      <c r="P19" s="60">
        <v>60</v>
      </c>
      <c r="R19" s="110" t="b">
        <f t="shared" si="6"/>
        <v>0</v>
      </c>
      <c r="S19" s="127">
        <f t="shared" si="0"/>
        <v>3.5</v>
      </c>
      <c r="T19" s="127" t="b">
        <f t="shared" si="1"/>
        <v>1</v>
      </c>
      <c r="U19" s="127" t="b">
        <f t="shared" si="2"/>
        <v>1</v>
      </c>
      <c r="V19" s="131">
        <f t="shared" si="3"/>
        <v>208.70389461597952</v>
      </c>
      <c r="W19" s="131">
        <f t="shared" si="7"/>
        <v>0</v>
      </c>
      <c r="X19" s="127">
        <f t="shared" si="8"/>
        <v>0</v>
      </c>
      <c r="Y19" s="127">
        <f t="shared" si="9"/>
        <v>3.5</v>
      </c>
      <c r="Z19" s="161">
        <f t="shared" si="4"/>
        <v>3.6666666666666665</v>
      </c>
      <c r="AA19" s="127" t="b">
        <f t="shared" si="28"/>
        <v>1</v>
      </c>
      <c r="AB19" s="127" t="b">
        <f t="shared" si="10"/>
        <v>1</v>
      </c>
      <c r="AC19" s="127" t="b">
        <f t="shared" si="5"/>
        <v>1</v>
      </c>
      <c r="AD19" s="127" t="b">
        <f t="shared" si="11"/>
        <v>1</v>
      </c>
      <c r="AE19" s="161">
        <f t="shared" si="12"/>
        <v>2.4833333333333334</v>
      </c>
      <c r="AF19" s="127">
        <f t="shared" si="13"/>
        <v>2.4787014160809697</v>
      </c>
      <c r="AG19" s="132" t="str">
        <f t="shared" si="14"/>
        <v xml:space="preserve"> </v>
      </c>
      <c r="AH19" s="127">
        <f t="shared" si="15"/>
        <v>0</v>
      </c>
      <c r="AI19" s="132" t="str">
        <f t="shared" si="16"/>
        <v>E</v>
      </c>
      <c r="AJ19" s="128">
        <f t="shared" si="17"/>
        <v>90</v>
      </c>
      <c r="AK19" s="127">
        <f t="shared" si="29"/>
        <v>0</v>
      </c>
      <c r="AL19" s="129">
        <f t="shared" si="18"/>
        <v>148.69999999999999</v>
      </c>
      <c r="AM19" s="127" t="str">
        <f t="shared" si="19"/>
        <v>E</v>
      </c>
      <c r="AN19" s="127">
        <f t="shared" si="20"/>
        <v>2.4833333333333334</v>
      </c>
      <c r="AO19" s="127" t="s">
        <v>17</v>
      </c>
      <c r="AP19" s="133">
        <f t="shared" si="21"/>
        <v>6.1086523819801536E-2</v>
      </c>
      <c r="AQ19" s="133">
        <f t="shared" si="22"/>
        <v>6.1086523819801536E-2</v>
      </c>
      <c r="AR19" s="133">
        <f t="shared" si="23"/>
        <v>4.3342343091192517E-2</v>
      </c>
    </row>
    <row r="20" spans="1:44" ht="16.149999999999999" customHeight="1" x14ac:dyDescent="0.25">
      <c r="A20" s="9">
        <v>11</v>
      </c>
      <c r="B20" s="11">
        <v>4</v>
      </c>
      <c r="C20" s="12">
        <v>35</v>
      </c>
      <c r="D20" s="7" t="s">
        <v>28</v>
      </c>
      <c r="E20" s="15">
        <v>4</v>
      </c>
      <c r="F20" s="12">
        <v>25</v>
      </c>
      <c r="G20" s="8" t="s">
        <v>59</v>
      </c>
      <c r="H20" s="16"/>
      <c r="I20" s="26">
        <f t="shared" si="24"/>
        <v>34.799999999999997</v>
      </c>
      <c r="J20" s="27">
        <f t="shared" si="31"/>
        <v>79.2</v>
      </c>
      <c r="K20" s="22" t="str">
        <f t="shared" si="26"/>
        <v>78.99 Nm</v>
      </c>
      <c r="L20" s="23">
        <f t="shared" si="30"/>
        <v>56.800000000000281</v>
      </c>
      <c r="M20" s="23">
        <f t="shared" si="27"/>
        <v>5010.3999999999996</v>
      </c>
      <c r="N20" s="196" t="s">
        <v>321</v>
      </c>
      <c r="O20" s="23" t="s">
        <v>306</v>
      </c>
      <c r="P20" s="60" t="s">
        <v>325</v>
      </c>
      <c r="R20" s="110" t="b">
        <f t="shared" si="6"/>
        <v>0</v>
      </c>
      <c r="S20" s="127">
        <f t="shared" si="0"/>
        <v>4.583333333333333</v>
      </c>
      <c r="T20" s="127" t="b">
        <f t="shared" si="1"/>
        <v>1</v>
      </c>
      <c r="U20" s="127" t="b">
        <f t="shared" si="2"/>
        <v>1</v>
      </c>
      <c r="V20" s="131">
        <f t="shared" si="3"/>
        <v>273.42611287700703</v>
      </c>
      <c r="W20" s="131">
        <f t="shared" si="7"/>
        <v>64.722218261027507</v>
      </c>
      <c r="X20" s="127">
        <f t="shared" si="8"/>
        <v>1.083333333333333</v>
      </c>
      <c r="Y20" s="127">
        <f t="shared" si="9"/>
        <v>4.0416666666666661</v>
      </c>
      <c r="Z20" s="161">
        <f t="shared" si="4"/>
        <v>4.416666666666667</v>
      </c>
      <c r="AA20" s="127" t="b">
        <f t="shared" si="28"/>
        <v>1</v>
      </c>
      <c r="AB20" s="127" t="b">
        <f t="shared" si="10"/>
        <v>1</v>
      </c>
      <c r="AC20" s="127" t="b">
        <f t="shared" si="5"/>
        <v>1</v>
      </c>
      <c r="AD20" s="127" t="b">
        <f t="shared" si="11"/>
        <v>1</v>
      </c>
      <c r="AE20" s="161">
        <f t="shared" si="12"/>
        <v>0.75000000000000044</v>
      </c>
      <c r="AF20" s="127">
        <f t="shared" si="13"/>
        <v>0.74813479360827306</v>
      </c>
      <c r="AG20" s="132" t="str">
        <f t="shared" si="14"/>
        <v>N</v>
      </c>
      <c r="AH20" s="127">
        <f t="shared" si="15"/>
        <v>34.810078581122866</v>
      </c>
      <c r="AI20" s="132" t="str">
        <f t="shared" si="16"/>
        <v>E</v>
      </c>
      <c r="AJ20" s="128">
        <f t="shared" si="17"/>
        <v>34.799999999999997</v>
      </c>
      <c r="AK20" s="127">
        <f t="shared" si="29"/>
        <v>0.60755048411855006</v>
      </c>
      <c r="AL20" s="129">
        <f t="shared" si="18"/>
        <v>79.2</v>
      </c>
      <c r="AM20" s="127" t="str">
        <f t="shared" si="19"/>
        <v>E</v>
      </c>
      <c r="AN20" s="127">
        <f t="shared" si="20"/>
        <v>0.75000000000000044</v>
      </c>
      <c r="AO20" s="127" t="s">
        <v>17</v>
      </c>
      <c r="AP20" s="133">
        <f t="shared" si="21"/>
        <v>6.1086523819801536E-2</v>
      </c>
      <c r="AQ20" s="133">
        <f t="shared" si="22"/>
        <v>7.9994257383073433E-2</v>
      </c>
      <c r="AR20" s="133">
        <f t="shared" si="23"/>
        <v>1.3089969389957479E-2</v>
      </c>
    </row>
    <row r="21" spans="1:44" ht="16.149999999999999" customHeight="1" x14ac:dyDescent="0.25">
      <c r="A21" s="6">
        <v>12</v>
      </c>
      <c r="B21" s="11">
        <v>5</v>
      </c>
      <c r="C21" s="12">
        <v>12</v>
      </c>
      <c r="D21" s="7" t="s">
        <v>28</v>
      </c>
      <c r="E21" s="15">
        <v>5</v>
      </c>
      <c r="F21" s="12">
        <v>8</v>
      </c>
      <c r="G21" s="8" t="s">
        <v>59</v>
      </c>
      <c r="H21" s="16" t="s">
        <v>383</v>
      </c>
      <c r="I21" s="26">
        <f t="shared" si="24"/>
        <v>49.4</v>
      </c>
      <c r="J21" s="27">
        <f t="shared" si="31"/>
        <v>56.8</v>
      </c>
      <c r="K21" s="22" t="str">
        <f t="shared" si="26"/>
        <v>56.61 Nm</v>
      </c>
      <c r="L21" s="23">
        <f t="shared" si="30"/>
        <v>2.8421709430404007E-13</v>
      </c>
      <c r="M21" s="23">
        <f t="shared" si="27"/>
        <v>5067.2</v>
      </c>
      <c r="N21" s="196" t="s">
        <v>321</v>
      </c>
      <c r="O21" s="23">
        <v>25</v>
      </c>
      <c r="P21" s="60" t="s">
        <v>384</v>
      </c>
      <c r="R21" s="110" t="b">
        <f t="shared" si="6"/>
        <v>0</v>
      </c>
      <c r="S21" s="127">
        <f t="shared" si="0"/>
        <v>5.2</v>
      </c>
      <c r="T21" s="127" t="b">
        <f t="shared" si="1"/>
        <v>1</v>
      </c>
      <c r="U21" s="127" t="b">
        <f t="shared" si="2"/>
        <v>1</v>
      </c>
      <c r="V21" s="131">
        <f t="shared" si="3"/>
        <v>310.31091104824537</v>
      </c>
      <c r="W21" s="131">
        <f t="shared" si="7"/>
        <v>36.884798171238344</v>
      </c>
      <c r="X21" s="127">
        <f t="shared" si="8"/>
        <v>0.61666666666666714</v>
      </c>
      <c r="Y21" s="127">
        <f t="shared" si="9"/>
        <v>4.8916666666666666</v>
      </c>
      <c r="Z21" s="161">
        <f t="shared" si="4"/>
        <v>5.1333333333333337</v>
      </c>
      <c r="AA21" s="127" t="b">
        <f t="shared" si="28"/>
        <v>1</v>
      </c>
      <c r="AB21" s="127" t="b">
        <f t="shared" si="10"/>
        <v>1</v>
      </c>
      <c r="AC21" s="127" t="b">
        <f t="shared" si="5"/>
        <v>1</v>
      </c>
      <c r="AD21" s="127" t="b">
        <f t="shared" si="11"/>
        <v>1</v>
      </c>
      <c r="AE21" s="161">
        <f t="shared" si="12"/>
        <v>0.71666666666666679</v>
      </c>
      <c r="AF21" s="127">
        <f t="shared" si="13"/>
        <v>0.71405635814562385</v>
      </c>
      <c r="AG21" s="132" t="str">
        <f t="shared" si="14"/>
        <v>N</v>
      </c>
      <c r="AH21" s="127">
        <f t="shared" si="15"/>
        <v>49.377469394244777</v>
      </c>
      <c r="AI21" s="132" t="str">
        <f t="shared" si="16"/>
        <v>E</v>
      </c>
      <c r="AJ21" s="128">
        <f t="shared" si="17"/>
        <v>49.4</v>
      </c>
      <c r="AK21" s="127">
        <f t="shared" si="29"/>
        <v>0.86179941723230136</v>
      </c>
      <c r="AL21" s="129">
        <f t="shared" si="18"/>
        <v>56.8</v>
      </c>
      <c r="AM21" s="127" t="str">
        <f t="shared" si="19"/>
        <v>E</v>
      </c>
      <c r="AN21" s="127">
        <f t="shared" si="20"/>
        <v>0.71666666666666679</v>
      </c>
      <c r="AO21" s="127" t="s">
        <v>17</v>
      </c>
      <c r="AP21" s="133">
        <f t="shared" si="21"/>
        <v>7.9994257383073433E-2</v>
      </c>
      <c r="AQ21" s="133">
        <f t="shared" si="22"/>
        <v>9.0757121103705138E-2</v>
      </c>
      <c r="AR21" s="133">
        <f t="shared" si="23"/>
        <v>1.250819297262603E-2</v>
      </c>
    </row>
    <row r="22" spans="1:44" ht="16.149999999999999" customHeight="1" x14ac:dyDescent="0.25">
      <c r="A22" s="9">
        <v>13</v>
      </c>
      <c r="B22" s="11"/>
      <c r="C22" s="12"/>
      <c r="D22" s="7" t="s">
        <v>28</v>
      </c>
      <c r="E22" s="15"/>
      <c r="F22" s="12"/>
      <c r="G22" s="8" t="s">
        <v>315</v>
      </c>
      <c r="H22" s="16"/>
      <c r="I22" s="28" t="str">
        <f t="shared" si="24"/>
        <v xml:space="preserve"> </v>
      </c>
      <c r="J22" s="27" t="str">
        <f t="shared" si="31"/>
        <v xml:space="preserve"> </v>
      </c>
      <c r="K22" s="22" t="str">
        <f t="shared" si="26"/>
        <v xml:space="preserve"> </v>
      </c>
      <c r="L22" s="23" t="str">
        <f t="shared" si="30"/>
        <v/>
      </c>
      <c r="M22" s="23" t="e">
        <f t="shared" si="27"/>
        <v>#VALUE!</v>
      </c>
      <c r="N22" s="196" t="s">
        <v>321</v>
      </c>
      <c r="O22" s="23">
        <v>18.5</v>
      </c>
      <c r="P22" s="60">
        <v>5</v>
      </c>
      <c r="R22" s="110" t="b">
        <f t="shared" si="6"/>
        <v>1</v>
      </c>
      <c r="S22" s="127">
        <f t="shared" si="0"/>
        <v>0</v>
      </c>
      <c r="T22" s="127" t="b">
        <f t="shared" si="1"/>
        <v>1</v>
      </c>
      <c r="U22" s="127" t="b">
        <f t="shared" si="2"/>
        <v>1</v>
      </c>
      <c r="V22" s="131">
        <f t="shared" si="3"/>
        <v>-3.8166634634979276E-13</v>
      </c>
      <c r="W22" s="131">
        <f t="shared" si="7"/>
        <v>310.31091104824577</v>
      </c>
      <c r="X22" s="127">
        <f t="shared" si="8"/>
        <v>5.2</v>
      </c>
      <c r="Y22" s="127">
        <f t="shared" si="9"/>
        <v>2.6</v>
      </c>
      <c r="Z22" s="161">
        <f t="shared" si="4"/>
        <v>0</v>
      </c>
      <c r="AA22" s="127" t="b">
        <v>1</v>
      </c>
      <c r="AB22" s="127" t="b">
        <v>1</v>
      </c>
      <c r="AC22" s="127" t="b">
        <f t="shared" si="5"/>
        <v>1</v>
      </c>
      <c r="AD22" s="127" t="b">
        <f t="shared" si="11"/>
        <v>1</v>
      </c>
      <c r="AE22" s="161">
        <f t="shared" si="12"/>
        <v>5.1333333333333337</v>
      </c>
      <c r="AF22" s="127">
        <f t="shared" si="13"/>
        <v>5.1280489249256691</v>
      </c>
      <c r="AG22" s="132" t="str">
        <f t="shared" si="14"/>
        <v>S</v>
      </c>
      <c r="AH22" s="127">
        <f t="shared" si="15"/>
        <v>44.785860428745437</v>
      </c>
      <c r="AI22" s="132" t="str">
        <f t="shared" si="16"/>
        <v>W</v>
      </c>
      <c r="AJ22" s="128">
        <f t="shared" si="17"/>
        <v>224.8</v>
      </c>
      <c r="AK22" s="127">
        <f>RADIANS(AH22)</f>
        <v>0.78166072282024712</v>
      </c>
      <c r="AL22" s="129">
        <f t="shared" si="18"/>
        <v>439.6</v>
      </c>
      <c r="AM22" s="127" t="str">
        <f t="shared" si="19"/>
        <v>W</v>
      </c>
      <c r="AN22" s="127">
        <f t="shared" si="20"/>
        <v>5.1333333333333337</v>
      </c>
      <c r="AO22" s="127" t="s">
        <v>17</v>
      </c>
      <c r="AP22" s="133">
        <f t="shared" si="21"/>
        <v>9.0757121103705138E-2</v>
      </c>
      <c r="AQ22" s="133">
        <f t="shared" si="22"/>
        <v>0</v>
      </c>
      <c r="AR22" s="133">
        <f t="shared" si="23"/>
        <v>8.9593568269042259E-2</v>
      </c>
    </row>
    <row r="23" spans="1:44" ht="16.149999999999999" customHeight="1" x14ac:dyDescent="0.25">
      <c r="A23" s="6">
        <v>14</v>
      </c>
      <c r="B23" s="11"/>
      <c r="C23" s="12"/>
      <c r="D23" s="7" t="s">
        <v>28</v>
      </c>
      <c r="E23" s="15"/>
      <c r="F23" s="12"/>
      <c r="G23" s="8" t="s">
        <v>315</v>
      </c>
      <c r="H23" s="16"/>
      <c r="I23" s="28" t="str">
        <f t="shared" si="24"/>
        <v xml:space="preserve"> </v>
      </c>
      <c r="J23" s="27" t="str">
        <f t="shared" si="31"/>
        <v xml:space="preserve"> </v>
      </c>
      <c r="K23" s="22" t="str">
        <f t="shared" si="26"/>
        <v xml:space="preserve"> </v>
      </c>
      <c r="L23" s="23" t="str">
        <f t="shared" si="30"/>
        <v/>
      </c>
      <c r="M23" s="23" t="e">
        <f t="shared" si="27"/>
        <v>#VALUE!</v>
      </c>
      <c r="N23" s="196" t="s">
        <v>321</v>
      </c>
      <c r="O23" s="23" t="s">
        <v>306</v>
      </c>
      <c r="P23" s="60">
        <v>60</v>
      </c>
      <c r="R23" s="110" t="b">
        <f t="shared" si="6"/>
        <v>1</v>
      </c>
      <c r="S23" s="127">
        <f t="shared" si="0"/>
        <v>0</v>
      </c>
      <c r="T23" s="127" t="b">
        <f t="shared" si="1"/>
        <v>1</v>
      </c>
      <c r="U23" s="127" t="b">
        <f t="shared" si="2"/>
        <v>1</v>
      </c>
      <c r="V23" s="131">
        <f t="shared" si="3"/>
        <v>-3.8166634634979276E-13</v>
      </c>
      <c r="W23" s="131">
        <f t="shared" si="7"/>
        <v>0</v>
      </c>
      <c r="X23" s="127">
        <f t="shared" si="8"/>
        <v>0</v>
      </c>
      <c r="Y23" s="127">
        <f t="shared" si="9"/>
        <v>0</v>
      </c>
      <c r="Z23" s="161">
        <f t="shared" si="4"/>
        <v>0</v>
      </c>
      <c r="AA23" s="127" t="b">
        <v>1</v>
      </c>
      <c r="AB23" s="127" t="b">
        <v>1</v>
      </c>
      <c r="AC23" s="127" t="b">
        <f t="shared" si="5"/>
        <v>1</v>
      </c>
      <c r="AD23" s="127" t="b">
        <f t="shared" si="11"/>
        <v>1</v>
      </c>
      <c r="AE23" s="161">
        <f t="shared" si="12"/>
        <v>0</v>
      </c>
      <c r="AF23" s="127">
        <f t="shared" si="13"/>
        <v>0</v>
      </c>
      <c r="AG23" s="132" t="str">
        <f t="shared" si="14"/>
        <v xml:space="preserve"> </v>
      </c>
      <c r="AH23" s="127">
        <f t="shared" si="15"/>
        <v>0</v>
      </c>
      <c r="AI23" s="132" t="str">
        <f t="shared" si="16"/>
        <v>E</v>
      </c>
      <c r="AJ23" s="128">
        <f t="shared" si="17"/>
        <v>90</v>
      </c>
      <c r="AK23" s="127">
        <f>RADIANS(AH23)</f>
        <v>0</v>
      </c>
      <c r="AL23" s="129">
        <f t="shared" si="18"/>
        <v>0</v>
      </c>
      <c r="AM23" s="127" t="str">
        <f t="shared" si="19"/>
        <v>E</v>
      </c>
      <c r="AN23" s="127">
        <f t="shared" si="20"/>
        <v>0</v>
      </c>
      <c r="AO23" s="127" t="s">
        <v>17</v>
      </c>
      <c r="AP23" s="133">
        <f t="shared" si="21"/>
        <v>0</v>
      </c>
      <c r="AQ23" s="133">
        <f t="shared" si="22"/>
        <v>0</v>
      </c>
      <c r="AR23" s="133">
        <f t="shared" si="23"/>
        <v>0</v>
      </c>
    </row>
    <row r="24" spans="1:44" ht="16.149999999999999" customHeight="1" x14ac:dyDescent="0.25">
      <c r="A24" s="9">
        <v>15</v>
      </c>
      <c r="B24" s="11"/>
      <c r="C24" s="12"/>
      <c r="D24" s="7" t="s">
        <v>28</v>
      </c>
      <c r="E24" s="15"/>
      <c r="F24" s="12"/>
      <c r="G24" s="8" t="s">
        <v>315</v>
      </c>
      <c r="H24" s="16"/>
      <c r="I24" s="28" t="str">
        <f t="shared" si="24"/>
        <v xml:space="preserve"> </v>
      </c>
      <c r="J24" s="27" t="str">
        <f t="shared" si="31"/>
        <v xml:space="preserve"> </v>
      </c>
      <c r="K24" s="22" t="str">
        <f t="shared" si="26"/>
        <v xml:space="preserve"> </v>
      </c>
      <c r="L24" s="23" t="str">
        <f t="shared" si="30"/>
        <v/>
      </c>
      <c r="M24" s="23" t="e">
        <f t="shared" si="27"/>
        <v>#VALUE!</v>
      </c>
      <c r="N24" s="196" t="s">
        <v>321</v>
      </c>
      <c r="O24" s="23" t="s">
        <v>306</v>
      </c>
      <c r="P24" s="60">
        <v>60</v>
      </c>
      <c r="R24" s="110" t="b">
        <f t="shared" si="6"/>
        <v>1</v>
      </c>
      <c r="S24" s="127">
        <f t="shared" si="0"/>
        <v>0</v>
      </c>
      <c r="T24" s="127" t="b">
        <f t="shared" si="1"/>
        <v>1</v>
      </c>
      <c r="U24" s="127" t="b">
        <f t="shared" si="2"/>
        <v>1</v>
      </c>
      <c r="V24" s="131">
        <f t="shared" si="3"/>
        <v>-3.8166634634979276E-13</v>
      </c>
      <c r="W24" s="131">
        <f t="shared" si="7"/>
        <v>0</v>
      </c>
      <c r="X24" s="127">
        <f t="shared" si="8"/>
        <v>0</v>
      </c>
      <c r="Y24" s="127">
        <f t="shared" si="9"/>
        <v>0</v>
      </c>
      <c r="Z24" s="161">
        <f t="shared" si="4"/>
        <v>0</v>
      </c>
      <c r="AA24" s="127" t="b">
        <v>1</v>
      </c>
      <c r="AB24" s="127" t="b">
        <v>1</v>
      </c>
      <c r="AC24" s="127" t="b">
        <f t="shared" si="5"/>
        <v>1</v>
      </c>
      <c r="AD24" s="127" t="b">
        <f t="shared" si="11"/>
        <v>1</v>
      </c>
      <c r="AE24" s="161">
        <f t="shared" si="12"/>
        <v>0</v>
      </c>
      <c r="AF24" s="127">
        <f t="shared" si="13"/>
        <v>0</v>
      </c>
      <c r="AG24" s="132" t="str">
        <f t="shared" si="14"/>
        <v xml:space="preserve"> </v>
      </c>
      <c r="AH24" s="127">
        <f t="shared" si="15"/>
        <v>0</v>
      </c>
      <c r="AI24" s="132" t="str">
        <f t="shared" si="16"/>
        <v>E</v>
      </c>
      <c r="AJ24" s="128">
        <f t="shared" si="17"/>
        <v>90</v>
      </c>
      <c r="AK24" s="127">
        <f t="shared" si="29"/>
        <v>0</v>
      </c>
      <c r="AL24" s="129">
        <f t="shared" si="18"/>
        <v>0</v>
      </c>
      <c r="AM24" s="127" t="str">
        <f t="shared" si="19"/>
        <v>E</v>
      </c>
      <c r="AN24" s="127">
        <f t="shared" si="20"/>
        <v>0</v>
      </c>
      <c r="AO24" s="127" t="s">
        <v>17</v>
      </c>
      <c r="AP24" s="133">
        <f t="shared" si="21"/>
        <v>0</v>
      </c>
      <c r="AQ24" s="133">
        <f t="shared" si="22"/>
        <v>0</v>
      </c>
      <c r="AR24" s="133">
        <f t="shared" si="23"/>
        <v>0</v>
      </c>
    </row>
    <row r="25" spans="1:44" ht="16.149999999999999" customHeight="1" x14ac:dyDescent="0.25">
      <c r="A25" s="6">
        <v>16</v>
      </c>
      <c r="B25" s="11"/>
      <c r="C25" s="12"/>
      <c r="D25" s="7" t="s">
        <v>28</v>
      </c>
      <c r="E25" s="15"/>
      <c r="F25" s="13"/>
      <c r="G25" s="8" t="s">
        <v>315</v>
      </c>
      <c r="H25" s="16"/>
      <c r="I25" s="28" t="str">
        <f t="shared" si="24"/>
        <v xml:space="preserve"> </v>
      </c>
      <c r="J25" s="27" t="str">
        <f t="shared" si="31"/>
        <v xml:space="preserve"> </v>
      </c>
      <c r="K25" s="22" t="str">
        <f t="shared" si="26"/>
        <v xml:space="preserve"> </v>
      </c>
      <c r="L25" s="23" t="str">
        <f t="shared" si="30"/>
        <v/>
      </c>
      <c r="M25" s="23" t="e">
        <f t="shared" si="27"/>
        <v>#VALUE!</v>
      </c>
      <c r="N25" s="196" t="s">
        <v>321</v>
      </c>
      <c r="O25" s="23" t="s">
        <v>306</v>
      </c>
      <c r="P25" s="60">
        <v>60</v>
      </c>
      <c r="R25" s="110" t="b">
        <f t="shared" si="6"/>
        <v>1</v>
      </c>
      <c r="S25" s="127">
        <f t="shared" si="0"/>
        <v>0</v>
      </c>
      <c r="T25" s="127" t="b">
        <f t="shared" si="1"/>
        <v>1</v>
      </c>
      <c r="U25" s="127" t="b">
        <f t="shared" si="2"/>
        <v>1</v>
      </c>
      <c r="V25" s="131">
        <f t="shared" si="3"/>
        <v>-3.8166634634979276E-13</v>
      </c>
      <c r="W25" s="131">
        <f t="shared" si="7"/>
        <v>0</v>
      </c>
      <c r="X25" s="127">
        <f t="shared" si="8"/>
        <v>0</v>
      </c>
      <c r="Y25" s="127">
        <f t="shared" si="9"/>
        <v>0</v>
      </c>
      <c r="Z25" s="161">
        <f t="shared" si="4"/>
        <v>0</v>
      </c>
      <c r="AA25" s="127" t="b">
        <v>1</v>
      </c>
      <c r="AB25" s="127" t="b">
        <v>1</v>
      </c>
      <c r="AC25" s="127" t="b">
        <f t="shared" si="5"/>
        <v>1</v>
      </c>
      <c r="AD25" s="127" t="b">
        <f t="shared" si="11"/>
        <v>1</v>
      </c>
      <c r="AE25" s="161">
        <f t="shared" si="12"/>
        <v>0</v>
      </c>
      <c r="AF25" s="127">
        <f t="shared" si="13"/>
        <v>0</v>
      </c>
      <c r="AG25" s="132" t="str">
        <f t="shared" si="14"/>
        <v xml:space="preserve"> </v>
      </c>
      <c r="AH25" s="127">
        <f t="shared" si="15"/>
        <v>0</v>
      </c>
      <c r="AI25" s="132" t="str">
        <f t="shared" si="16"/>
        <v>E</v>
      </c>
      <c r="AJ25" s="128">
        <f t="shared" si="17"/>
        <v>90</v>
      </c>
      <c r="AK25" s="127">
        <f t="shared" si="29"/>
        <v>0</v>
      </c>
      <c r="AL25" s="129">
        <f t="shared" si="18"/>
        <v>0</v>
      </c>
      <c r="AM25" s="127" t="str">
        <f t="shared" si="19"/>
        <v>E</v>
      </c>
      <c r="AN25" s="127">
        <f t="shared" si="20"/>
        <v>0</v>
      </c>
      <c r="AO25" s="127" t="s">
        <v>17</v>
      </c>
      <c r="AP25" s="133">
        <f t="shared" si="21"/>
        <v>0</v>
      </c>
      <c r="AQ25" s="133">
        <f t="shared" si="22"/>
        <v>0</v>
      </c>
      <c r="AR25" s="133">
        <f t="shared" si="23"/>
        <v>0</v>
      </c>
    </row>
    <row r="26" spans="1:44" ht="16.149999999999999" customHeight="1" x14ac:dyDescent="0.25">
      <c r="A26" s="9">
        <v>17</v>
      </c>
      <c r="B26" s="11"/>
      <c r="C26" s="13"/>
      <c r="D26" s="7" t="s">
        <v>28</v>
      </c>
      <c r="E26" s="15"/>
      <c r="F26" s="13"/>
      <c r="G26" s="8" t="s">
        <v>315</v>
      </c>
      <c r="H26" s="16"/>
      <c r="I26" s="28" t="str">
        <f t="shared" si="24"/>
        <v xml:space="preserve"> </v>
      </c>
      <c r="J26" s="27" t="str">
        <f t="shared" si="31"/>
        <v xml:space="preserve"> </v>
      </c>
      <c r="K26" s="22" t="str">
        <f t="shared" si="26"/>
        <v xml:space="preserve"> </v>
      </c>
      <c r="L26" s="23" t="str">
        <f t="shared" si="30"/>
        <v/>
      </c>
      <c r="M26" s="23" t="e">
        <f t="shared" si="27"/>
        <v>#VALUE!</v>
      </c>
      <c r="N26" s="196" t="s">
        <v>321</v>
      </c>
      <c r="O26" s="23" t="s">
        <v>306</v>
      </c>
      <c r="P26" s="60">
        <v>60</v>
      </c>
      <c r="R26" s="110" t="b">
        <f t="shared" si="6"/>
        <v>1</v>
      </c>
      <c r="S26" s="127">
        <f t="shared" si="0"/>
        <v>0</v>
      </c>
      <c r="T26" s="127" t="b">
        <f t="shared" si="1"/>
        <v>1</v>
      </c>
      <c r="U26" s="127" t="b">
        <f t="shared" si="2"/>
        <v>1</v>
      </c>
      <c r="V26" s="131">
        <f t="shared" si="3"/>
        <v>-3.8166634634979276E-13</v>
      </c>
      <c r="W26" s="131">
        <f t="shared" si="7"/>
        <v>0</v>
      </c>
      <c r="X26" s="127">
        <f t="shared" si="8"/>
        <v>0</v>
      </c>
      <c r="Y26" s="127">
        <f t="shared" si="9"/>
        <v>0</v>
      </c>
      <c r="Z26" s="161">
        <f t="shared" si="4"/>
        <v>0</v>
      </c>
      <c r="AA26" s="127" t="b">
        <v>1</v>
      </c>
      <c r="AB26" s="127" t="b">
        <v>1</v>
      </c>
      <c r="AC26" s="127" t="b">
        <f t="shared" si="5"/>
        <v>1</v>
      </c>
      <c r="AD26" s="127" t="b">
        <f t="shared" si="11"/>
        <v>1</v>
      </c>
      <c r="AE26" s="161">
        <f t="shared" si="12"/>
        <v>0</v>
      </c>
      <c r="AF26" s="127">
        <f t="shared" si="13"/>
        <v>0</v>
      </c>
      <c r="AG26" s="132" t="str">
        <f t="shared" si="14"/>
        <v xml:space="preserve"> </v>
      </c>
      <c r="AH26" s="127">
        <f t="shared" si="15"/>
        <v>0</v>
      </c>
      <c r="AI26" s="132" t="str">
        <f t="shared" si="16"/>
        <v>E</v>
      </c>
      <c r="AJ26" s="128">
        <f t="shared" si="17"/>
        <v>90</v>
      </c>
      <c r="AK26" s="127">
        <f t="shared" si="29"/>
        <v>0</v>
      </c>
      <c r="AL26" s="129">
        <f t="shared" si="18"/>
        <v>0</v>
      </c>
      <c r="AM26" s="127" t="str">
        <f t="shared" si="19"/>
        <v>E</v>
      </c>
      <c r="AN26" s="127">
        <f t="shared" si="20"/>
        <v>0</v>
      </c>
      <c r="AO26" s="127" t="s">
        <v>17</v>
      </c>
      <c r="AP26" s="133">
        <f t="shared" si="21"/>
        <v>0</v>
      </c>
      <c r="AQ26" s="133">
        <f t="shared" si="22"/>
        <v>0</v>
      </c>
      <c r="AR26" s="133">
        <f t="shared" si="23"/>
        <v>0</v>
      </c>
    </row>
    <row r="27" spans="1:44" ht="16.149999999999999" customHeight="1" x14ac:dyDescent="0.25">
      <c r="A27" s="6">
        <v>18</v>
      </c>
      <c r="B27" s="11"/>
      <c r="C27" s="13"/>
      <c r="D27" s="7" t="s">
        <v>28</v>
      </c>
      <c r="E27" s="15"/>
      <c r="F27" s="13"/>
      <c r="G27" s="8" t="s">
        <v>315</v>
      </c>
      <c r="H27" s="16"/>
      <c r="I27" s="28" t="str">
        <f t="shared" si="24"/>
        <v xml:space="preserve"> </v>
      </c>
      <c r="J27" s="27" t="str">
        <f t="shared" si="31"/>
        <v xml:space="preserve"> </v>
      </c>
      <c r="K27" s="22" t="str">
        <f t="shared" si="26"/>
        <v xml:space="preserve"> </v>
      </c>
      <c r="L27" s="23" t="str">
        <f t="shared" si="30"/>
        <v/>
      </c>
      <c r="M27" s="23" t="e">
        <f t="shared" si="27"/>
        <v>#VALUE!</v>
      </c>
      <c r="N27" s="196" t="s">
        <v>321</v>
      </c>
      <c r="O27" s="23" t="s">
        <v>306</v>
      </c>
      <c r="P27" s="60">
        <v>60</v>
      </c>
      <c r="R27" s="110" t="b">
        <f t="shared" si="6"/>
        <v>1</v>
      </c>
      <c r="S27" s="127">
        <f t="shared" si="0"/>
        <v>0</v>
      </c>
      <c r="T27" s="127" t="b">
        <f t="shared" si="1"/>
        <v>1</v>
      </c>
      <c r="U27" s="127" t="b">
        <f t="shared" si="2"/>
        <v>1</v>
      </c>
      <c r="V27" s="131">
        <f t="shared" si="3"/>
        <v>-3.8166634634979276E-13</v>
      </c>
      <c r="W27" s="131">
        <f t="shared" si="7"/>
        <v>0</v>
      </c>
      <c r="X27" s="127">
        <f t="shared" si="8"/>
        <v>0</v>
      </c>
      <c r="Y27" s="127">
        <f t="shared" si="9"/>
        <v>0</v>
      </c>
      <c r="Z27" s="161">
        <f t="shared" si="4"/>
        <v>0</v>
      </c>
      <c r="AA27" s="127" t="b">
        <v>1</v>
      </c>
      <c r="AB27" s="127" t="b">
        <v>1</v>
      </c>
      <c r="AC27" s="127" t="b">
        <f t="shared" si="5"/>
        <v>1</v>
      </c>
      <c r="AD27" s="127" t="b">
        <f t="shared" si="11"/>
        <v>1</v>
      </c>
      <c r="AE27" s="161">
        <f t="shared" si="12"/>
        <v>0</v>
      </c>
      <c r="AF27" s="127">
        <f t="shared" si="13"/>
        <v>0</v>
      </c>
      <c r="AG27" s="132" t="str">
        <f t="shared" si="14"/>
        <v xml:space="preserve"> </v>
      </c>
      <c r="AH27" s="127">
        <f t="shared" si="15"/>
        <v>0</v>
      </c>
      <c r="AI27" s="132" t="str">
        <f t="shared" si="16"/>
        <v>E</v>
      </c>
      <c r="AJ27" s="128">
        <f t="shared" si="17"/>
        <v>90</v>
      </c>
      <c r="AK27" s="127">
        <f t="shared" si="29"/>
        <v>0</v>
      </c>
      <c r="AL27" s="129">
        <f t="shared" si="18"/>
        <v>0</v>
      </c>
      <c r="AM27" s="127" t="str">
        <f t="shared" si="19"/>
        <v>E</v>
      </c>
      <c r="AN27" s="127">
        <f t="shared" si="20"/>
        <v>0</v>
      </c>
      <c r="AO27" s="127" t="s">
        <v>17</v>
      </c>
      <c r="AP27" s="133">
        <f t="shared" si="21"/>
        <v>0</v>
      </c>
      <c r="AQ27" s="133">
        <f t="shared" si="22"/>
        <v>0</v>
      </c>
      <c r="AR27" s="133">
        <f t="shared" si="23"/>
        <v>0</v>
      </c>
    </row>
    <row r="28" spans="1:44" ht="16.149999999999999" customHeight="1" x14ac:dyDescent="0.25">
      <c r="A28" s="9">
        <v>19</v>
      </c>
      <c r="B28" s="11"/>
      <c r="C28" s="13"/>
      <c r="D28" s="7" t="s">
        <v>28</v>
      </c>
      <c r="E28" s="15"/>
      <c r="F28" s="13"/>
      <c r="G28" s="8" t="s">
        <v>315</v>
      </c>
      <c r="H28" s="17"/>
      <c r="I28" s="28" t="str">
        <f t="shared" si="24"/>
        <v xml:space="preserve"> </v>
      </c>
      <c r="J28" s="27" t="str">
        <f t="shared" si="31"/>
        <v xml:space="preserve"> </v>
      </c>
      <c r="K28" s="22" t="str">
        <f t="shared" si="26"/>
        <v xml:space="preserve"> </v>
      </c>
      <c r="L28" s="23" t="str">
        <f t="shared" si="30"/>
        <v/>
      </c>
      <c r="M28" s="23" t="e">
        <f t="shared" si="27"/>
        <v>#VALUE!</v>
      </c>
      <c r="N28" s="196" t="s">
        <v>321</v>
      </c>
      <c r="O28" s="23" t="s">
        <v>306</v>
      </c>
      <c r="P28" s="23" t="s">
        <v>325</v>
      </c>
      <c r="R28" s="110" t="b">
        <f t="shared" si="6"/>
        <v>1</v>
      </c>
      <c r="S28" s="127">
        <f t="shared" si="0"/>
        <v>0</v>
      </c>
      <c r="T28" s="127" t="b">
        <f t="shared" si="1"/>
        <v>1</v>
      </c>
      <c r="U28" s="127" t="b">
        <f t="shared" si="2"/>
        <v>1</v>
      </c>
      <c r="V28" s="131">
        <f t="shared" si="3"/>
        <v>-3.8166634634979276E-13</v>
      </c>
      <c r="W28" s="131">
        <f t="shared" si="7"/>
        <v>0</v>
      </c>
      <c r="X28" s="127">
        <f t="shared" si="8"/>
        <v>0</v>
      </c>
      <c r="Y28" s="127">
        <f t="shared" si="9"/>
        <v>0</v>
      </c>
      <c r="Z28" s="161">
        <f t="shared" si="4"/>
        <v>0</v>
      </c>
      <c r="AA28" s="127" t="b">
        <v>1</v>
      </c>
      <c r="AB28" s="127" t="b">
        <v>1</v>
      </c>
      <c r="AC28" s="127" t="b">
        <f t="shared" si="5"/>
        <v>1</v>
      </c>
      <c r="AD28" s="127" t="b">
        <f t="shared" si="11"/>
        <v>1</v>
      </c>
      <c r="AE28" s="161">
        <f t="shared" si="12"/>
        <v>0</v>
      </c>
      <c r="AF28" s="127">
        <f t="shared" si="13"/>
        <v>0</v>
      </c>
      <c r="AG28" s="132" t="str">
        <f t="shared" si="14"/>
        <v xml:space="preserve"> </v>
      </c>
      <c r="AH28" s="127">
        <f t="shared" si="15"/>
        <v>0</v>
      </c>
      <c r="AI28" s="132" t="str">
        <f t="shared" si="16"/>
        <v>E</v>
      </c>
      <c r="AJ28" s="128">
        <f t="shared" si="17"/>
        <v>90</v>
      </c>
      <c r="AK28" s="127">
        <f t="shared" si="29"/>
        <v>0</v>
      </c>
      <c r="AL28" s="129">
        <f t="shared" si="18"/>
        <v>0</v>
      </c>
      <c r="AM28" s="127" t="str">
        <f t="shared" si="19"/>
        <v>E</v>
      </c>
      <c r="AN28" s="127">
        <f t="shared" si="20"/>
        <v>0</v>
      </c>
      <c r="AO28" s="127" t="s">
        <v>17</v>
      </c>
      <c r="AP28" s="133">
        <f t="shared" si="21"/>
        <v>0</v>
      </c>
      <c r="AQ28" s="133">
        <f t="shared" si="22"/>
        <v>0</v>
      </c>
      <c r="AR28" s="133">
        <f t="shared" si="23"/>
        <v>0</v>
      </c>
    </row>
    <row r="29" spans="1:44" ht="16.149999999999999" customHeight="1" x14ac:dyDescent="0.25">
      <c r="A29" s="6">
        <v>20</v>
      </c>
      <c r="B29" s="11"/>
      <c r="C29" s="13"/>
      <c r="D29" s="7" t="s">
        <v>28</v>
      </c>
      <c r="E29" s="15"/>
      <c r="F29" s="13"/>
      <c r="G29" s="8" t="s">
        <v>315</v>
      </c>
      <c r="H29" s="16"/>
      <c r="I29" s="28" t="str">
        <f t="shared" si="24"/>
        <v xml:space="preserve"> </v>
      </c>
      <c r="J29" s="27" t="str">
        <f t="shared" si="31"/>
        <v xml:space="preserve"> </v>
      </c>
      <c r="K29" s="22" t="str">
        <f t="shared" si="26"/>
        <v xml:space="preserve"> </v>
      </c>
      <c r="L29" s="23" t="str">
        <f t="shared" si="30"/>
        <v/>
      </c>
      <c r="M29" s="23" t="e">
        <f t="shared" si="27"/>
        <v>#VALUE!</v>
      </c>
      <c r="N29" s="196" t="s">
        <v>321</v>
      </c>
      <c r="O29" s="23" t="s">
        <v>306</v>
      </c>
      <c r="P29" s="60" t="s">
        <v>331</v>
      </c>
      <c r="R29" s="110" t="b">
        <f t="shared" si="6"/>
        <v>1</v>
      </c>
      <c r="S29" s="127">
        <f t="shared" si="0"/>
        <v>0</v>
      </c>
      <c r="T29" s="127" t="b">
        <f t="shared" si="1"/>
        <v>1</v>
      </c>
      <c r="U29" s="127" t="b">
        <f t="shared" si="2"/>
        <v>1</v>
      </c>
      <c r="V29" s="131">
        <f t="shared" si="3"/>
        <v>-3.8166634634979276E-13</v>
      </c>
      <c r="W29" s="131">
        <f t="shared" si="7"/>
        <v>0</v>
      </c>
      <c r="X29" s="127">
        <f t="shared" si="8"/>
        <v>0</v>
      </c>
      <c r="Y29" s="127">
        <f t="shared" si="9"/>
        <v>0</v>
      </c>
      <c r="Z29" s="161">
        <f t="shared" si="4"/>
        <v>0</v>
      </c>
      <c r="AA29" s="127" t="b">
        <v>1</v>
      </c>
      <c r="AB29" s="127" t="b">
        <v>1</v>
      </c>
      <c r="AC29" s="127" t="b">
        <f t="shared" si="5"/>
        <v>1</v>
      </c>
      <c r="AD29" s="127" t="b">
        <f t="shared" si="11"/>
        <v>1</v>
      </c>
      <c r="AE29" s="161">
        <f t="shared" si="12"/>
        <v>0</v>
      </c>
      <c r="AF29" s="127">
        <f t="shared" si="13"/>
        <v>0</v>
      </c>
      <c r="AG29" s="132" t="str">
        <f t="shared" si="14"/>
        <v xml:space="preserve"> </v>
      </c>
      <c r="AH29" s="127">
        <f t="shared" si="15"/>
        <v>0</v>
      </c>
      <c r="AI29" s="132" t="str">
        <f t="shared" si="16"/>
        <v>E</v>
      </c>
      <c r="AJ29" s="128">
        <f t="shared" si="17"/>
        <v>90</v>
      </c>
      <c r="AK29" s="127">
        <f t="shared" si="29"/>
        <v>0</v>
      </c>
      <c r="AL29" s="129">
        <f t="shared" si="18"/>
        <v>0</v>
      </c>
      <c r="AM29" s="127" t="str">
        <f t="shared" si="19"/>
        <v>E</v>
      </c>
      <c r="AN29" s="127">
        <f t="shared" si="20"/>
        <v>0</v>
      </c>
      <c r="AO29" s="127" t="s">
        <v>17</v>
      </c>
      <c r="AP29" s="133">
        <f t="shared" si="21"/>
        <v>0</v>
      </c>
      <c r="AQ29" s="133">
        <f t="shared" si="22"/>
        <v>0</v>
      </c>
      <c r="AR29" s="133">
        <f t="shared" si="23"/>
        <v>0</v>
      </c>
    </row>
    <row r="30" spans="1:44" ht="16.149999999999999" customHeight="1" x14ac:dyDescent="0.25">
      <c r="A30" s="9">
        <v>21</v>
      </c>
      <c r="B30" s="11"/>
      <c r="C30" s="13"/>
      <c r="D30" s="7" t="s">
        <v>28</v>
      </c>
      <c r="E30" s="15"/>
      <c r="F30" s="13"/>
      <c r="G30" s="8" t="s">
        <v>315</v>
      </c>
      <c r="H30" s="16"/>
      <c r="I30" s="28" t="str">
        <f t="shared" si="24"/>
        <v xml:space="preserve"> </v>
      </c>
      <c r="J30" s="27" t="str">
        <f t="shared" si="31"/>
        <v xml:space="preserve"> </v>
      </c>
      <c r="K30" s="22" t="str">
        <f>IF(J30=" "," ",CONCATENATE(ROUND(IF(D29=D30,60*DEGREES(ACOS(COS(AR30)*COS(AP30)*COS(AQ30)+SIN(AP30)*SIN(AQ30))),60*DEGREES(ACOS(COS(AR30)*COS(AP30)*COS(AQ30)-SIN(AP30)*SIN(AQ30)))),2),AO30))</f>
        <v xml:space="preserve"> </v>
      </c>
      <c r="L30" s="23" t="str">
        <f>IF(ISERROR(IF(L29-J30&lt;0,"",L29-J30)),"",(IF(L29-J30&lt;0,"",L29-J30)))</f>
        <v/>
      </c>
      <c r="M30" s="23" t="e">
        <f t="shared" si="27"/>
        <v>#VALUE!</v>
      </c>
      <c r="N30" s="196" t="s">
        <v>321</v>
      </c>
      <c r="O30" s="23" t="s">
        <v>306</v>
      </c>
      <c r="P30" s="60" t="s">
        <v>332</v>
      </c>
      <c r="R30" s="110" t="b">
        <f>OR(B29="",C29="",D29="",E29="",F29="",G29="",B29=" ",C29=" ",D29=" ",E29=" ",F29=" ",G29=" ",B30="",C30="",D30="",E30="",F30="",G30="",B30=" ",C30=" ",D30=" ",E30=" ",F30=" ",G30=" ")</f>
        <v>1</v>
      </c>
      <c r="S30" s="127">
        <f t="shared" si="0"/>
        <v>0</v>
      </c>
      <c r="T30" s="127" t="b">
        <f t="shared" si="1"/>
        <v>1</v>
      </c>
      <c r="U30" s="127" t="b">
        <f t="shared" si="2"/>
        <v>1</v>
      </c>
      <c r="V30" s="131">
        <f t="shared" si="3"/>
        <v>-3.8166634634979276E-13</v>
      </c>
      <c r="W30" s="131">
        <f>IF(D29=D30,IF(V30&gt;V29,V30-V29,V29-V30),V29+V30)</f>
        <v>0</v>
      </c>
      <c r="X30" s="127">
        <f>IF(D29=D30,IF(S30&gt;S29,S30-S29,S29-S30),S29+S30)</f>
        <v>0</v>
      </c>
      <c r="Y30" s="127">
        <f>IF(D29=D30,(S29+S30)/2,IF(S29&gt;S30,(S29-S30)/2,(S30-S29)/2))</f>
        <v>0</v>
      </c>
      <c r="Z30" s="161">
        <f t="shared" si="4"/>
        <v>0</v>
      </c>
      <c r="AA30" s="127" t="b">
        <v>1</v>
      </c>
      <c r="AB30" s="127" t="b">
        <v>1</v>
      </c>
      <c r="AC30" s="127" t="b">
        <f t="shared" si="5"/>
        <v>1</v>
      </c>
      <c r="AD30" s="127" t="b">
        <f>AND(U29=TRUE,U30=TRUE,AC29=TRUE,AC30=TRUE)</f>
        <v>1</v>
      </c>
      <c r="AE30" s="161">
        <f>IF(G29=G30,IF(Z30&gt;Z29,Z30-Z29,Z29-Z30),Z29+Z30)</f>
        <v>0</v>
      </c>
      <c r="AF30" s="127">
        <f t="shared" si="13"/>
        <v>0</v>
      </c>
      <c r="AG30" s="132" t="str">
        <f>IF(W30=0," ",IF(AD30=TRUE,IF(D29=D30,IF(S30&gt;S29,IF(D30="N","N","S"),IF(D30="N","S","N")),D30),"NA"))</f>
        <v xml:space="preserve"> </v>
      </c>
      <c r="AH30" s="127">
        <f t="shared" si="15"/>
        <v>0</v>
      </c>
      <c r="AI30" s="132" t="str">
        <f>IF(AD30=TRUE,IF(G29=G30,IF(Z30&gt;Z29,IF(G30="E","E","W"),IF(G30="E","W","E")),G30),"NA")</f>
        <v>E</v>
      </c>
      <c r="AJ30" s="128">
        <f t="shared" si="17"/>
        <v>90</v>
      </c>
      <c r="AK30" s="127">
        <f t="shared" si="29"/>
        <v>0</v>
      </c>
      <c r="AL30" s="129">
        <f t="shared" si="18"/>
        <v>0</v>
      </c>
      <c r="AM30" s="127" t="str">
        <f>IF(AE30&gt;180,IF(G29="E","E","W"),AI30)</f>
        <v>E</v>
      </c>
      <c r="AN30" s="127">
        <f>IF(G29=G30,IF(Z30&gt;Z29,Z30-Z29,Z29-Z30),IF((Z29+Z30)&gt;180,360-(Z29+Z30),Z29+Z30))</f>
        <v>0</v>
      </c>
      <c r="AO30" s="127" t="s">
        <v>17</v>
      </c>
      <c r="AP30" s="133">
        <f>RADIANS(S29)</f>
        <v>0</v>
      </c>
      <c r="AQ30" s="133">
        <f t="shared" si="22"/>
        <v>0</v>
      </c>
      <c r="AR30" s="133">
        <f t="shared" si="23"/>
        <v>0</v>
      </c>
    </row>
    <row r="31" spans="1:44" ht="16.149999999999999" customHeight="1" x14ac:dyDescent="0.25">
      <c r="A31" s="6">
        <v>22</v>
      </c>
      <c r="B31" s="11"/>
      <c r="C31" s="12"/>
      <c r="D31" s="7" t="s">
        <v>28</v>
      </c>
      <c r="E31" s="15"/>
      <c r="F31" s="12"/>
      <c r="G31" s="8" t="s">
        <v>315</v>
      </c>
      <c r="H31" s="16"/>
      <c r="I31" s="28" t="str">
        <f t="shared" si="24"/>
        <v xml:space="preserve"> </v>
      </c>
      <c r="J31" s="27" t="str">
        <f t="shared" si="31"/>
        <v xml:space="preserve"> </v>
      </c>
      <c r="K31" s="22" t="str">
        <f t="shared" si="26"/>
        <v xml:space="preserve"> </v>
      </c>
      <c r="L31" s="23" t="str">
        <f t="shared" si="30"/>
        <v/>
      </c>
      <c r="M31" s="23" t="e">
        <f t="shared" si="27"/>
        <v>#VALUE!</v>
      </c>
      <c r="N31" s="196" t="s">
        <v>321</v>
      </c>
      <c r="O31" s="23" t="s">
        <v>306</v>
      </c>
      <c r="P31" s="23">
        <v>6</v>
      </c>
      <c r="R31" s="110" t="b">
        <f t="shared" si="6"/>
        <v>1</v>
      </c>
      <c r="S31" s="127">
        <f t="shared" si="0"/>
        <v>0</v>
      </c>
      <c r="T31" s="127" t="b">
        <f t="shared" si="1"/>
        <v>1</v>
      </c>
      <c r="U31" s="127" t="b">
        <f t="shared" si="2"/>
        <v>1</v>
      </c>
      <c r="V31" s="131">
        <f t="shared" si="3"/>
        <v>-3.8166634634979276E-13</v>
      </c>
      <c r="W31" s="131">
        <f t="shared" si="7"/>
        <v>0</v>
      </c>
      <c r="X31" s="127">
        <f t="shared" si="8"/>
        <v>0</v>
      </c>
      <c r="Y31" s="127">
        <f t="shared" si="9"/>
        <v>0</v>
      </c>
      <c r="Z31" s="161">
        <f t="shared" si="4"/>
        <v>0</v>
      </c>
      <c r="AA31" s="127" t="b">
        <v>1</v>
      </c>
      <c r="AB31" s="127" t="b">
        <v>1</v>
      </c>
      <c r="AC31" s="127" t="b">
        <f t="shared" si="5"/>
        <v>1</v>
      </c>
      <c r="AD31" s="127" t="b">
        <f t="shared" si="11"/>
        <v>1</v>
      </c>
      <c r="AE31" s="161">
        <f t="shared" si="12"/>
        <v>0</v>
      </c>
      <c r="AF31" s="127">
        <f t="shared" si="13"/>
        <v>0</v>
      </c>
      <c r="AG31" s="132" t="str">
        <f t="shared" si="14"/>
        <v xml:space="preserve"> </v>
      </c>
      <c r="AH31" s="127">
        <f t="shared" si="15"/>
        <v>0</v>
      </c>
      <c r="AI31" s="132" t="str">
        <f t="shared" si="16"/>
        <v>E</v>
      </c>
      <c r="AJ31" s="128">
        <f t="shared" si="17"/>
        <v>90</v>
      </c>
      <c r="AK31" s="127">
        <f t="shared" si="29"/>
        <v>0</v>
      </c>
      <c r="AL31" s="129">
        <f t="shared" si="18"/>
        <v>0</v>
      </c>
      <c r="AM31" s="127" t="str">
        <f t="shared" si="19"/>
        <v>E</v>
      </c>
      <c r="AN31" s="127">
        <f t="shared" si="20"/>
        <v>0</v>
      </c>
      <c r="AO31" s="127" t="s">
        <v>17</v>
      </c>
      <c r="AP31" s="133">
        <f t="shared" si="21"/>
        <v>0</v>
      </c>
      <c r="AQ31" s="133">
        <f t="shared" si="22"/>
        <v>0</v>
      </c>
      <c r="AR31" s="133">
        <f t="shared" si="23"/>
        <v>0</v>
      </c>
    </row>
    <row r="32" spans="1:44" ht="16.149999999999999" customHeight="1" x14ac:dyDescent="0.25">
      <c r="A32" s="9">
        <v>23</v>
      </c>
      <c r="B32" s="11"/>
      <c r="C32" s="12"/>
      <c r="D32" s="7"/>
      <c r="E32" s="15"/>
      <c r="F32" s="12"/>
      <c r="G32" s="8"/>
      <c r="H32" s="16"/>
      <c r="I32" s="28" t="str">
        <f t="shared" si="24"/>
        <v xml:space="preserve"> </v>
      </c>
      <c r="J32" s="27" t="str">
        <f t="shared" si="31"/>
        <v xml:space="preserve"> </v>
      </c>
      <c r="K32" s="22" t="str">
        <f t="shared" si="26"/>
        <v xml:space="preserve"> </v>
      </c>
      <c r="L32" s="23" t="str">
        <f t="shared" si="30"/>
        <v/>
      </c>
      <c r="M32" s="23" t="e">
        <f t="shared" si="27"/>
        <v>#VALUE!</v>
      </c>
      <c r="N32" s="196" t="s">
        <v>321</v>
      </c>
      <c r="O32" s="23" t="s">
        <v>306</v>
      </c>
      <c r="P32" s="60">
        <v>3</v>
      </c>
      <c r="R32" s="110" t="b">
        <f t="shared" si="6"/>
        <v>1</v>
      </c>
      <c r="S32" s="127">
        <f t="shared" si="0"/>
        <v>0</v>
      </c>
      <c r="T32" s="127" t="b">
        <f t="shared" si="1"/>
        <v>1</v>
      </c>
      <c r="U32" s="127" t="b">
        <f t="shared" si="2"/>
        <v>0</v>
      </c>
      <c r="V32" s="131">
        <f t="shared" si="3"/>
        <v>-3.8166634634979276E-13</v>
      </c>
      <c r="W32" s="131">
        <f t="shared" si="7"/>
        <v>-7.6333269269958551E-13</v>
      </c>
      <c r="X32" s="127">
        <f t="shared" si="8"/>
        <v>0</v>
      </c>
      <c r="Y32" s="127">
        <f t="shared" si="9"/>
        <v>0</v>
      </c>
      <c r="Z32" s="161">
        <f t="shared" si="4"/>
        <v>0</v>
      </c>
      <c r="AA32" s="127" t="b">
        <v>1</v>
      </c>
      <c r="AB32" s="127" t="b">
        <v>1</v>
      </c>
      <c r="AC32" s="127" t="b">
        <f t="shared" si="5"/>
        <v>0</v>
      </c>
      <c r="AD32" s="127" t="b">
        <f t="shared" si="11"/>
        <v>0</v>
      </c>
      <c r="AE32" s="161">
        <f t="shared" si="12"/>
        <v>0</v>
      </c>
      <c r="AF32" s="127">
        <f t="shared" si="13"/>
        <v>0</v>
      </c>
      <c r="AG32" s="132" t="str">
        <f t="shared" si="14"/>
        <v>NA</v>
      </c>
      <c r="AH32" s="127">
        <f t="shared" si="15"/>
        <v>0</v>
      </c>
      <c r="AI32" s="132" t="str">
        <f t="shared" si="16"/>
        <v>NA</v>
      </c>
      <c r="AJ32" s="128" t="str">
        <f t="shared" si="17"/>
        <v>NA</v>
      </c>
      <c r="AK32" s="127">
        <f t="shared" si="29"/>
        <v>0</v>
      </c>
      <c r="AL32" s="129" t="str">
        <f t="shared" si="18"/>
        <v>NA</v>
      </c>
      <c r="AM32" s="127" t="str">
        <f t="shared" si="19"/>
        <v>NA</v>
      </c>
      <c r="AN32" s="127">
        <f t="shared" si="20"/>
        <v>0</v>
      </c>
      <c r="AO32" s="127" t="s">
        <v>17</v>
      </c>
      <c r="AP32" s="133">
        <f t="shared" si="21"/>
        <v>0</v>
      </c>
      <c r="AQ32" s="133">
        <f t="shared" si="22"/>
        <v>0</v>
      </c>
      <c r="AR32" s="133">
        <f t="shared" si="23"/>
        <v>0</v>
      </c>
    </row>
    <row r="33" spans="1:44" ht="16.149999999999999" customHeight="1" x14ac:dyDescent="0.25">
      <c r="A33" s="6">
        <v>24</v>
      </c>
      <c r="B33" s="11"/>
      <c r="C33" s="12"/>
      <c r="D33" s="7"/>
      <c r="E33" s="15"/>
      <c r="F33" s="12"/>
      <c r="G33" s="8"/>
      <c r="H33" s="16"/>
      <c r="I33" s="28" t="str">
        <f t="shared" si="24"/>
        <v xml:space="preserve"> </v>
      </c>
      <c r="J33" s="27" t="str">
        <f t="shared" si="31"/>
        <v xml:space="preserve"> </v>
      </c>
      <c r="K33" s="22" t="str">
        <f t="shared" si="26"/>
        <v xml:space="preserve"> </v>
      </c>
      <c r="L33" s="23" t="str">
        <f t="shared" si="30"/>
        <v/>
      </c>
      <c r="M33" s="23" t="e">
        <f t="shared" si="27"/>
        <v>#VALUE!</v>
      </c>
      <c r="N33" s="196" t="s">
        <v>321</v>
      </c>
      <c r="O33" s="23">
        <v>59</v>
      </c>
      <c r="P33" s="60" t="s">
        <v>305</v>
      </c>
      <c r="R33" s="110" t="b">
        <f t="shared" si="6"/>
        <v>1</v>
      </c>
      <c r="S33" s="127">
        <f t="shared" si="0"/>
        <v>0</v>
      </c>
      <c r="T33" s="127" t="b">
        <f t="shared" si="1"/>
        <v>1</v>
      </c>
      <c r="U33" s="127" t="b">
        <f t="shared" si="2"/>
        <v>0</v>
      </c>
      <c r="V33" s="131">
        <f t="shared" si="3"/>
        <v>-3.8166634634979276E-13</v>
      </c>
      <c r="W33" s="131">
        <f t="shared" si="7"/>
        <v>0</v>
      </c>
      <c r="X33" s="127">
        <f t="shared" si="8"/>
        <v>0</v>
      </c>
      <c r="Y33" s="127">
        <f t="shared" si="9"/>
        <v>0</v>
      </c>
      <c r="Z33" s="161">
        <f t="shared" si="4"/>
        <v>0</v>
      </c>
      <c r="AA33" s="127" t="b">
        <f t="shared" si="28"/>
        <v>1</v>
      </c>
      <c r="AB33" s="127" t="b">
        <f t="shared" ref="AB33:AB80" si="32">AND(T32,T33,AA32,AA33)</f>
        <v>1</v>
      </c>
      <c r="AC33" s="127" t="b">
        <f t="shared" si="5"/>
        <v>0</v>
      </c>
      <c r="AD33" s="127" t="b">
        <f t="shared" si="11"/>
        <v>0</v>
      </c>
      <c r="AE33" s="161">
        <f t="shared" si="12"/>
        <v>0</v>
      </c>
      <c r="AF33" s="127">
        <f t="shared" si="13"/>
        <v>0</v>
      </c>
      <c r="AG33" s="132" t="str">
        <f t="shared" si="14"/>
        <v xml:space="preserve"> </v>
      </c>
      <c r="AH33" s="127">
        <f t="shared" si="15"/>
        <v>0</v>
      </c>
      <c r="AI33" s="132" t="str">
        <f t="shared" si="16"/>
        <v>NA</v>
      </c>
      <c r="AJ33" s="128" t="str">
        <f t="shared" si="17"/>
        <v>NA</v>
      </c>
      <c r="AK33" s="127">
        <f t="shared" si="29"/>
        <v>0</v>
      </c>
      <c r="AL33" s="129" t="str">
        <f t="shared" si="18"/>
        <v>NA</v>
      </c>
      <c r="AM33" s="127" t="str">
        <f t="shared" si="19"/>
        <v>NA</v>
      </c>
      <c r="AN33" s="127">
        <f t="shared" si="20"/>
        <v>0</v>
      </c>
      <c r="AO33" s="127" t="s">
        <v>17</v>
      </c>
      <c r="AP33" s="133">
        <f t="shared" si="21"/>
        <v>0</v>
      </c>
      <c r="AQ33" s="133">
        <f t="shared" si="22"/>
        <v>0</v>
      </c>
      <c r="AR33" s="133">
        <f t="shared" si="23"/>
        <v>0</v>
      </c>
    </row>
    <row r="34" spans="1:44" ht="16.149999999999999" customHeight="1" x14ac:dyDescent="0.25">
      <c r="A34" s="9">
        <v>25</v>
      </c>
      <c r="B34" s="11"/>
      <c r="C34" s="12"/>
      <c r="D34" s="7"/>
      <c r="E34" s="15"/>
      <c r="F34" s="12"/>
      <c r="G34" s="8"/>
      <c r="H34" s="16"/>
      <c r="I34" s="28" t="str">
        <f t="shared" si="24"/>
        <v xml:space="preserve"> </v>
      </c>
      <c r="J34" s="27" t="str">
        <f t="shared" si="31"/>
        <v xml:space="preserve"> </v>
      </c>
      <c r="K34" s="22" t="str">
        <f t="shared" si="26"/>
        <v xml:space="preserve"> </v>
      </c>
      <c r="L34" s="23" t="str">
        <f t="shared" si="30"/>
        <v/>
      </c>
      <c r="M34" s="23" t="e">
        <f t="shared" si="27"/>
        <v>#VALUE!</v>
      </c>
      <c r="N34" s="196" t="s">
        <v>321</v>
      </c>
      <c r="O34" s="23">
        <v>22.5</v>
      </c>
      <c r="P34" s="23">
        <v>5</v>
      </c>
      <c r="R34" s="110" t="b">
        <f t="shared" si="6"/>
        <v>1</v>
      </c>
      <c r="S34" s="127">
        <f t="shared" si="0"/>
        <v>0</v>
      </c>
      <c r="T34" s="127" t="b">
        <f t="shared" si="1"/>
        <v>1</v>
      </c>
      <c r="U34" s="127" t="b">
        <f t="shared" si="2"/>
        <v>0</v>
      </c>
      <c r="V34" s="131">
        <f t="shared" si="3"/>
        <v>-3.8166634634979276E-13</v>
      </c>
      <c r="W34" s="131">
        <f t="shared" si="7"/>
        <v>0</v>
      </c>
      <c r="X34" s="127">
        <f t="shared" si="8"/>
        <v>0</v>
      </c>
      <c r="Y34" s="127">
        <f t="shared" si="9"/>
        <v>0</v>
      </c>
      <c r="Z34" s="161">
        <f t="shared" si="4"/>
        <v>0</v>
      </c>
      <c r="AA34" s="127" t="b">
        <f t="shared" si="28"/>
        <v>1</v>
      </c>
      <c r="AB34" s="127" t="b">
        <f t="shared" si="32"/>
        <v>1</v>
      </c>
      <c r="AC34" s="127" t="b">
        <f t="shared" si="5"/>
        <v>0</v>
      </c>
      <c r="AD34" s="127" t="b">
        <f t="shared" si="11"/>
        <v>0</v>
      </c>
      <c r="AE34" s="161">
        <f t="shared" si="12"/>
        <v>0</v>
      </c>
      <c r="AF34" s="127">
        <f t="shared" si="13"/>
        <v>0</v>
      </c>
      <c r="AG34" s="132" t="str">
        <f t="shared" si="14"/>
        <v xml:space="preserve"> </v>
      </c>
      <c r="AH34" s="127">
        <f t="shared" si="15"/>
        <v>0</v>
      </c>
      <c r="AI34" s="132" t="str">
        <f t="shared" si="16"/>
        <v>NA</v>
      </c>
      <c r="AJ34" s="128" t="str">
        <f t="shared" si="17"/>
        <v>NA</v>
      </c>
      <c r="AK34" s="127">
        <f t="shared" si="29"/>
        <v>0</v>
      </c>
      <c r="AL34" s="129" t="str">
        <f t="shared" si="18"/>
        <v>NA</v>
      </c>
      <c r="AM34" s="127" t="str">
        <f t="shared" si="19"/>
        <v>NA</v>
      </c>
      <c r="AN34" s="127">
        <f t="shared" si="20"/>
        <v>0</v>
      </c>
      <c r="AO34" s="127" t="s">
        <v>17</v>
      </c>
      <c r="AP34" s="133">
        <f t="shared" si="21"/>
        <v>0</v>
      </c>
      <c r="AQ34" s="133">
        <f t="shared" si="22"/>
        <v>0</v>
      </c>
      <c r="AR34" s="133">
        <f t="shared" si="23"/>
        <v>0</v>
      </c>
    </row>
    <row r="35" spans="1:44" ht="16.149999999999999" customHeight="1" x14ac:dyDescent="0.25">
      <c r="A35" s="6">
        <v>26</v>
      </c>
      <c r="B35" s="11"/>
      <c r="C35" s="12"/>
      <c r="D35" s="7"/>
      <c r="E35" s="15"/>
      <c r="F35" s="12"/>
      <c r="G35" s="8"/>
      <c r="H35" s="16"/>
      <c r="I35" s="28" t="str">
        <f t="shared" si="24"/>
        <v xml:space="preserve"> </v>
      </c>
      <c r="J35" s="27" t="str">
        <f t="shared" si="31"/>
        <v xml:space="preserve"> </v>
      </c>
      <c r="K35" s="22" t="str">
        <f t="shared" si="26"/>
        <v xml:space="preserve"> </v>
      </c>
      <c r="L35" s="23" t="str">
        <f t="shared" si="30"/>
        <v/>
      </c>
      <c r="M35" s="23" t="e">
        <f t="shared" si="27"/>
        <v>#VALUE!</v>
      </c>
      <c r="N35" s="196" t="s">
        <v>321</v>
      </c>
      <c r="O35" s="23">
        <v>22.5</v>
      </c>
      <c r="P35" s="23">
        <v>5</v>
      </c>
      <c r="R35" s="110" t="b">
        <f t="shared" si="6"/>
        <v>1</v>
      </c>
      <c r="S35" s="127">
        <f t="shared" si="0"/>
        <v>0</v>
      </c>
      <c r="T35" s="127" t="b">
        <f t="shared" si="1"/>
        <v>1</v>
      </c>
      <c r="U35" s="127" t="b">
        <f t="shared" si="2"/>
        <v>0</v>
      </c>
      <c r="V35" s="131">
        <f t="shared" si="3"/>
        <v>-3.8166634634979276E-13</v>
      </c>
      <c r="W35" s="131">
        <f t="shared" si="7"/>
        <v>0</v>
      </c>
      <c r="X35" s="127">
        <f t="shared" si="8"/>
        <v>0</v>
      </c>
      <c r="Y35" s="127">
        <f t="shared" si="9"/>
        <v>0</v>
      </c>
      <c r="Z35" s="161">
        <f t="shared" si="4"/>
        <v>0</v>
      </c>
      <c r="AA35" s="127" t="b">
        <f t="shared" si="28"/>
        <v>1</v>
      </c>
      <c r="AB35" s="127" t="b">
        <f t="shared" si="32"/>
        <v>1</v>
      </c>
      <c r="AC35" s="127" t="b">
        <f t="shared" si="5"/>
        <v>0</v>
      </c>
      <c r="AD35" s="127" t="b">
        <f t="shared" si="11"/>
        <v>0</v>
      </c>
      <c r="AE35" s="161">
        <f t="shared" si="12"/>
        <v>0</v>
      </c>
      <c r="AF35" s="127">
        <f t="shared" si="13"/>
        <v>0</v>
      </c>
      <c r="AG35" s="132" t="str">
        <f t="shared" si="14"/>
        <v xml:space="preserve"> </v>
      </c>
      <c r="AH35" s="127">
        <f t="shared" si="15"/>
        <v>0</v>
      </c>
      <c r="AI35" s="132" t="str">
        <f t="shared" si="16"/>
        <v>NA</v>
      </c>
      <c r="AJ35" s="128" t="str">
        <f t="shared" si="17"/>
        <v>NA</v>
      </c>
      <c r="AK35" s="127">
        <f t="shared" si="29"/>
        <v>0</v>
      </c>
      <c r="AL35" s="129" t="str">
        <f t="shared" si="18"/>
        <v>NA</v>
      </c>
      <c r="AM35" s="127" t="str">
        <f t="shared" si="19"/>
        <v>NA</v>
      </c>
      <c r="AN35" s="127">
        <f t="shared" si="20"/>
        <v>0</v>
      </c>
      <c r="AO35" s="127" t="s">
        <v>17</v>
      </c>
      <c r="AP35" s="133">
        <f t="shared" si="21"/>
        <v>0</v>
      </c>
      <c r="AQ35" s="133">
        <f t="shared" si="22"/>
        <v>0</v>
      </c>
      <c r="AR35" s="133">
        <f t="shared" si="23"/>
        <v>0</v>
      </c>
    </row>
    <row r="36" spans="1:44" ht="16.149999999999999" customHeight="1" x14ac:dyDescent="0.25">
      <c r="A36" s="9">
        <v>27</v>
      </c>
      <c r="B36" s="11"/>
      <c r="C36" s="12"/>
      <c r="D36" s="7"/>
      <c r="E36" s="15"/>
      <c r="F36" s="12"/>
      <c r="G36" s="8"/>
      <c r="H36" s="16"/>
      <c r="I36" s="28" t="str">
        <f t="shared" si="24"/>
        <v xml:space="preserve"> </v>
      </c>
      <c r="J36" s="27" t="str">
        <f t="shared" si="31"/>
        <v xml:space="preserve"> </v>
      </c>
      <c r="K36" s="22" t="str">
        <f t="shared" si="26"/>
        <v xml:space="preserve"> </v>
      </c>
      <c r="L36" s="23" t="str">
        <f t="shared" si="30"/>
        <v/>
      </c>
      <c r="M36" s="23" t="e">
        <f t="shared" si="27"/>
        <v>#VALUE!</v>
      </c>
      <c r="N36" s="196" t="s">
        <v>321</v>
      </c>
      <c r="O36" s="23">
        <v>25.5</v>
      </c>
      <c r="P36" s="23">
        <v>5</v>
      </c>
      <c r="R36" s="110" t="b">
        <f t="shared" si="6"/>
        <v>1</v>
      </c>
      <c r="S36" s="127">
        <f t="shared" si="0"/>
        <v>0</v>
      </c>
      <c r="T36" s="127" t="b">
        <f t="shared" si="1"/>
        <v>1</v>
      </c>
      <c r="U36" s="127" t="b">
        <f t="shared" si="2"/>
        <v>0</v>
      </c>
      <c r="V36" s="131">
        <f t="shared" si="3"/>
        <v>-3.8166634634979276E-13</v>
      </c>
      <c r="W36" s="131">
        <f t="shared" si="7"/>
        <v>0</v>
      </c>
      <c r="X36" s="127">
        <f t="shared" si="8"/>
        <v>0</v>
      </c>
      <c r="Y36" s="127">
        <f t="shared" si="9"/>
        <v>0</v>
      </c>
      <c r="Z36" s="161">
        <f t="shared" si="4"/>
        <v>0</v>
      </c>
      <c r="AA36" s="127" t="b">
        <f t="shared" si="28"/>
        <v>1</v>
      </c>
      <c r="AB36" s="127" t="b">
        <f t="shared" si="32"/>
        <v>1</v>
      </c>
      <c r="AC36" s="127" t="b">
        <f t="shared" si="5"/>
        <v>0</v>
      </c>
      <c r="AD36" s="127" t="b">
        <f t="shared" si="11"/>
        <v>0</v>
      </c>
      <c r="AE36" s="161">
        <f t="shared" si="12"/>
        <v>0</v>
      </c>
      <c r="AF36" s="127">
        <f t="shared" si="13"/>
        <v>0</v>
      </c>
      <c r="AG36" s="132" t="str">
        <f t="shared" si="14"/>
        <v xml:space="preserve"> </v>
      </c>
      <c r="AH36" s="127">
        <f t="shared" si="15"/>
        <v>0</v>
      </c>
      <c r="AI36" s="132" t="str">
        <f t="shared" si="16"/>
        <v>NA</v>
      </c>
      <c r="AJ36" s="128" t="str">
        <f t="shared" si="17"/>
        <v>NA</v>
      </c>
      <c r="AK36" s="127">
        <f t="shared" si="29"/>
        <v>0</v>
      </c>
      <c r="AL36" s="129" t="str">
        <f t="shared" si="18"/>
        <v>NA</v>
      </c>
      <c r="AM36" s="127" t="str">
        <f t="shared" si="19"/>
        <v>NA</v>
      </c>
      <c r="AN36" s="127">
        <f t="shared" si="20"/>
        <v>0</v>
      </c>
      <c r="AO36" s="127" t="s">
        <v>17</v>
      </c>
      <c r="AP36" s="133">
        <f t="shared" si="21"/>
        <v>0</v>
      </c>
      <c r="AQ36" s="133">
        <f t="shared" si="22"/>
        <v>0</v>
      </c>
      <c r="AR36" s="133">
        <f t="shared" si="23"/>
        <v>0</v>
      </c>
    </row>
    <row r="37" spans="1:44" ht="16.149999999999999" customHeight="1" x14ac:dyDescent="0.25">
      <c r="A37" s="6">
        <v>28</v>
      </c>
      <c r="B37" s="11"/>
      <c r="C37" s="12"/>
      <c r="D37" s="7"/>
      <c r="E37" s="15"/>
      <c r="F37" s="12"/>
      <c r="G37" s="8"/>
      <c r="H37" s="16"/>
      <c r="I37" s="28" t="str">
        <f t="shared" si="24"/>
        <v xml:space="preserve"> </v>
      </c>
      <c r="J37" s="27" t="str">
        <f t="shared" si="31"/>
        <v xml:space="preserve"> </v>
      </c>
      <c r="K37" s="22" t="str">
        <f t="shared" si="26"/>
        <v xml:space="preserve"> </v>
      </c>
      <c r="L37" s="23" t="str">
        <f t="shared" si="30"/>
        <v/>
      </c>
      <c r="M37" s="23" t="e">
        <f t="shared" si="27"/>
        <v>#VALUE!</v>
      </c>
      <c r="N37" s="196" t="s">
        <v>321</v>
      </c>
      <c r="O37" s="23">
        <v>21.5</v>
      </c>
      <c r="P37" s="23">
        <v>5</v>
      </c>
      <c r="R37" s="110" t="b">
        <f t="shared" si="6"/>
        <v>1</v>
      </c>
      <c r="S37" s="127">
        <f t="shared" si="0"/>
        <v>0</v>
      </c>
      <c r="T37" s="127" t="b">
        <f t="shared" si="1"/>
        <v>1</v>
      </c>
      <c r="U37" s="127" t="b">
        <f t="shared" si="2"/>
        <v>0</v>
      </c>
      <c r="V37" s="131">
        <f t="shared" si="3"/>
        <v>-3.8166634634979276E-13</v>
      </c>
      <c r="W37" s="131">
        <f t="shared" si="7"/>
        <v>0</v>
      </c>
      <c r="X37" s="127">
        <f t="shared" si="8"/>
        <v>0</v>
      </c>
      <c r="Y37" s="127">
        <f t="shared" si="9"/>
        <v>0</v>
      </c>
      <c r="Z37" s="161">
        <f t="shared" si="4"/>
        <v>0</v>
      </c>
      <c r="AA37" s="127" t="b">
        <f t="shared" si="28"/>
        <v>1</v>
      </c>
      <c r="AB37" s="127" t="b">
        <f t="shared" si="32"/>
        <v>1</v>
      </c>
      <c r="AC37" s="127" t="b">
        <f t="shared" si="5"/>
        <v>0</v>
      </c>
      <c r="AD37" s="127" t="b">
        <f t="shared" si="11"/>
        <v>0</v>
      </c>
      <c r="AE37" s="161">
        <f t="shared" si="12"/>
        <v>0</v>
      </c>
      <c r="AF37" s="127">
        <f t="shared" si="13"/>
        <v>0</v>
      </c>
      <c r="AG37" s="132" t="str">
        <f t="shared" si="14"/>
        <v xml:space="preserve"> </v>
      </c>
      <c r="AH37" s="127">
        <f t="shared" si="15"/>
        <v>0</v>
      </c>
      <c r="AI37" s="132" t="str">
        <f t="shared" si="16"/>
        <v>NA</v>
      </c>
      <c r="AJ37" s="128" t="str">
        <f t="shared" si="17"/>
        <v>NA</v>
      </c>
      <c r="AK37" s="127">
        <f t="shared" si="29"/>
        <v>0</v>
      </c>
      <c r="AL37" s="129" t="str">
        <f t="shared" si="18"/>
        <v>NA</v>
      </c>
      <c r="AM37" s="127" t="str">
        <f t="shared" si="19"/>
        <v>NA</v>
      </c>
      <c r="AN37" s="127">
        <f t="shared" si="20"/>
        <v>0</v>
      </c>
      <c r="AO37" s="127" t="s">
        <v>17</v>
      </c>
      <c r="AP37" s="133">
        <f t="shared" si="21"/>
        <v>0</v>
      </c>
      <c r="AQ37" s="133">
        <f t="shared" si="22"/>
        <v>0</v>
      </c>
      <c r="AR37" s="133">
        <f t="shared" si="23"/>
        <v>0</v>
      </c>
    </row>
    <row r="38" spans="1:44" ht="16.149999999999999" customHeight="1" x14ac:dyDescent="0.25">
      <c r="A38" s="9">
        <v>29</v>
      </c>
      <c r="B38" s="11"/>
      <c r="C38" s="12"/>
      <c r="D38" s="7"/>
      <c r="E38" s="15"/>
      <c r="F38" s="12"/>
      <c r="G38" s="8"/>
      <c r="H38" s="16"/>
      <c r="I38" s="28" t="str">
        <f t="shared" si="24"/>
        <v xml:space="preserve"> </v>
      </c>
      <c r="J38" s="27" t="str">
        <f t="shared" si="31"/>
        <v xml:space="preserve"> </v>
      </c>
      <c r="K38" s="22" t="str">
        <f t="shared" si="26"/>
        <v xml:space="preserve"> </v>
      </c>
      <c r="L38" s="23" t="str">
        <f t="shared" si="30"/>
        <v/>
      </c>
      <c r="M38" s="23" t="e">
        <f t="shared" si="27"/>
        <v>#VALUE!</v>
      </c>
      <c r="N38" s="196" t="s">
        <v>321</v>
      </c>
      <c r="O38" s="23">
        <v>25</v>
      </c>
      <c r="P38" s="23">
        <v>5</v>
      </c>
      <c r="R38" s="110" t="b">
        <f t="shared" si="6"/>
        <v>1</v>
      </c>
      <c r="S38" s="127">
        <f t="shared" si="0"/>
        <v>0</v>
      </c>
      <c r="T38" s="127" t="b">
        <f t="shared" si="1"/>
        <v>1</v>
      </c>
      <c r="U38" s="127" t="b">
        <f t="shared" si="2"/>
        <v>0</v>
      </c>
      <c r="V38" s="131">
        <f t="shared" si="3"/>
        <v>-3.8166634634979276E-13</v>
      </c>
      <c r="W38" s="131">
        <f t="shared" si="7"/>
        <v>0</v>
      </c>
      <c r="X38" s="127">
        <f t="shared" si="8"/>
        <v>0</v>
      </c>
      <c r="Y38" s="127">
        <f t="shared" si="9"/>
        <v>0</v>
      </c>
      <c r="Z38" s="161">
        <f t="shared" si="4"/>
        <v>0</v>
      </c>
      <c r="AA38" s="127" t="b">
        <f t="shared" si="28"/>
        <v>1</v>
      </c>
      <c r="AB38" s="127" t="b">
        <f t="shared" si="32"/>
        <v>1</v>
      </c>
      <c r="AC38" s="127" t="b">
        <f t="shared" si="5"/>
        <v>0</v>
      </c>
      <c r="AD38" s="127" t="b">
        <f t="shared" si="11"/>
        <v>0</v>
      </c>
      <c r="AE38" s="161">
        <f t="shared" si="12"/>
        <v>0</v>
      </c>
      <c r="AF38" s="127">
        <f t="shared" si="13"/>
        <v>0</v>
      </c>
      <c r="AG38" s="132" t="str">
        <f t="shared" si="14"/>
        <v xml:space="preserve"> </v>
      </c>
      <c r="AH38" s="127">
        <f t="shared" si="15"/>
        <v>0</v>
      </c>
      <c r="AI38" s="132" t="str">
        <f t="shared" si="16"/>
        <v>NA</v>
      </c>
      <c r="AJ38" s="128" t="str">
        <f t="shared" si="17"/>
        <v>NA</v>
      </c>
      <c r="AK38" s="127">
        <f t="shared" si="29"/>
        <v>0</v>
      </c>
      <c r="AL38" s="129" t="str">
        <f t="shared" si="18"/>
        <v>NA</v>
      </c>
      <c r="AM38" s="127" t="str">
        <f t="shared" si="19"/>
        <v>NA</v>
      </c>
      <c r="AN38" s="127">
        <f t="shared" si="20"/>
        <v>0</v>
      </c>
      <c r="AO38" s="127" t="s">
        <v>17</v>
      </c>
      <c r="AP38" s="133">
        <f t="shared" si="21"/>
        <v>0</v>
      </c>
      <c r="AQ38" s="133">
        <f t="shared" si="22"/>
        <v>0</v>
      </c>
      <c r="AR38" s="133">
        <f t="shared" si="23"/>
        <v>0</v>
      </c>
    </row>
    <row r="39" spans="1:44" ht="16.149999999999999" customHeight="1" x14ac:dyDescent="0.25">
      <c r="A39" s="6">
        <v>30</v>
      </c>
      <c r="B39" s="11"/>
      <c r="C39" s="12"/>
      <c r="D39" s="7"/>
      <c r="E39" s="15"/>
      <c r="F39" s="13"/>
      <c r="G39" s="8"/>
      <c r="H39" s="16"/>
      <c r="I39" s="28" t="str">
        <f t="shared" si="24"/>
        <v xml:space="preserve"> </v>
      </c>
      <c r="J39" s="27" t="str">
        <f t="shared" si="31"/>
        <v xml:space="preserve"> </v>
      </c>
      <c r="K39" s="22" t="str">
        <f t="shared" si="26"/>
        <v xml:space="preserve"> </v>
      </c>
      <c r="L39" s="23" t="str">
        <f t="shared" si="30"/>
        <v/>
      </c>
      <c r="M39" s="23" t="e">
        <f t="shared" si="27"/>
        <v>#VALUE!</v>
      </c>
      <c r="N39" s="196" t="s">
        <v>321</v>
      </c>
      <c r="O39" s="23">
        <v>31</v>
      </c>
      <c r="P39" s="23">
        <v>10</v>
      </c>
      <c r="R39" s="110" t="b">
        <f t="shared" si="6"/>
        <v>1</v>
      </c>
      <c r="S39" s="127">
        <f t="shared" si="0"/>
        <v>0</v>
      </c>
      <c r="T39" s="127" t="b">
        <f t="shared" si="1"/>
        <v>1</v>
      </c>
      <c r="U39" s="127" t="b">
        <f t="shared" si="2"/>
        <v>0</v>
      </c>
      <c r="V39" s="131">
        <f t="shared" si="3"/>
        <v>-3.8166634634979276E-13</v>
      </c>
      <c r="W39" s="131">
        <f t="shared" si="7"/>
        <v>0</v>
      </c>
      <c r="X39" s="127">
        <f t="shared" si="8"/>
        <v>0</v>
      </c>
      <c r="Y39" s="127">
        <f t="shared" si="9"/>
        <v>0</v>
      </c>
      <c r="Z39" s="161">
        <f t="shared" si="4"/>
        <v>0</v>
      </c>
      <c r="AA39" s="127" t="b">
        <f t="shared" si="28"/>
        <v>1</v>
      </c>
      <c r="AB39" s="127" t="b">
        <f t="shared" si="32"/>
        <v>1</v>
      </c>
      <c r="AC39" s="127" t="b">
        <f t="shared" si="5"/>
        <v>0</v>
      </c>
      <c r="AD39" s="127" t="b">
        <f t="shared" si="11"/>
        <v>0</v>
      </c>
      <c r="AE39" s="161">
        <f t="shared" si="12"/>
        <v>0</v>
      </c>
      <c r="AF39" s="127">
        <f t="shared" si="13"/>
        <v>0</v>
      </c>
      <c r="AG39" s="132" t="str">
        <f t="shared" si="14"/>
        <v xml:space="preserve"> </v>
      </c>
      <c r="AH39" s="127">
        <f t="shared" si="15"/>
        <v>0</v>
      </c>
      <c r="AI39" s="132" t="str">
        <f t="shared" si="16"/>
        <v>NA</v>
      </c>
      <c r="AJ39" s="128" t="str">
        <f t="shared" si="17"/>
        <v>NA</v>
      </c>
      <c r="AK39" s="127">
        <f t="shared" si="29"/>
        <v>0</v>
      </c>
      <c r="AL39" s="129" t="str">
        <f t="shared" si="18"/>
        <v>NA</v>
      </c>
      <c r="AM39" s="127" t="str">
        <f t="shared" si="19"/>
        <v>NA</v>
      </c>
      <c r="AN39" s="127">
        <f t="shared" si="20"/>
        <v>0</v>
      </c>
      <c r="AO39" s="127" t="s">
        <v>17</v>
      </c>
      <c r="AP39" s="133">
        <f t="shared" si="21"/>
        <v>0</v>
      </c>
      <c r="AQ39" s="133">
        <f t="shared" si="22"/>
        <v>0</v>
      </c>
      <c r="AR39" s="133">
        <f t="shared" si="23"/>
        <v>0</v>
      </c>
    </row>
    <row r="40" spans="1:44" ht="16.149999999999999" customHeight="1" x14ac:dyDescent="0.25">
      <c r="A40" s="9">
        <v>31</v>
      </c>
      <c r="B40" s="11"/>
      <c r="C40" s="13"/>
      <c r="D40" s="7"/>
      <c r="E40" s="15"/>
      <c r="F40" s="13"/>
      <c r="G40" s="8"/>
      <c r="H40" s="16"/>
      <c r="I40" s="28" t="str">
        <f t="shared" si="24"/>
        <v xml:space="preserve"> </v>
      </c>
      <c r="J40" s="27" t="str">
        <f t="shared" si="31"/>
        <v xml:space="preserve"> </v>
      </c>
      <c r="K40" s="22" t="str">
        <f t="shared" si="26"/>
        <v xml:space="preserve"> </v>
      </c>
      <c r="L40" s="23" t="str">
        <f t="shared" si="30"/>
        <v/>
      </c>
      <c r="M40" s="23" t="e">
        <f t="shared" si="27"/>
        <v>#VALUE!</v>
      </c>
      <c r="N40" s="196" t="s">
        <v>321</v>
      </c>
      <c r="O40" s="23">
        <v>34</v>
      </c>
      <c r="P40" s="23">
        <v>10</v>
      </c>
      <c r="R40" s="110" t="b">
        <f t="shared" si="6"/>
        <v>1</v>
      </c>
      <c r="S40" s="127">
        <f t="shared" si="0"/>
        <v>0</v>
      </c>
      <c r="T40" s="127" t="b">
        <f t="shared" si="1"/>
        <v>1</v>
      </c>
      <c r="U40" s="127" t="b">
        <f t="shared" si="2"/>
        <v>0</v>
      </c>
      <c r="V40" s="131">
        <f t="shared" si="3"/>
        <v>-3.8166634634979276E-13</v>
      </c>
      <c r="W40" s="131">
        <f t="shared" si="7"/>
        <v>0</v>
      </c>
      <c r="X40" s="127">
        <f t="shared" si="8"/>
        <v>0</v>
      </c>
      <c r="Y40" s="127">
        <f t="shared" si="9"/>
        <v>0</v>
      </c>
      <c r="Z40" s="161">
        <f t="shared" si="4"/>
        <v>0</v>
      </c>
      <c r="AA40" s="127" t="b">
        <f t="shared" si="28"/>
        <v>1</v>
      </c>
      <c r="AB40" s="127" t="b">
        <f t="shared" si="32"/>
        <v>1</v>
      </c>
      <c r="AC40" s="127" t="b">
        <f t="shared" si="5"/>
        <v>0</v>
      </c>
      <c r="AD40" s="127" t="b">
        <f t="shared" si="11"/>
        <v>0</v>
      </c>
      <c r="AE40" s="161">
        <f t="shared" si="12"/>
        <v>0</v>
      </c>
      <c r="AF40" s="127">
        <f t="shared" si="13"/>
        <v>0</v>
      </c>
      <c r="AG40" s="132" t="str">
        <f t="shared" si="14"/>
        <v xml:space="preserve"> </v>
      </c>
      <c r="AH40" s="127">
        <f t="shared" si="15"/>
        <v>0</v>
      </c>
      <c r="AI40" s="132" t="str">
        <f t="shared" si="16"/>
        <v>NA</v>
      </c>
      <c r="AJ40" s="128" t="str">
        <f t="shared" si="17"/>
        <v>NA</v>
      </c>
      <c r="AK40" s="127">
        <f t="shared" si="29"/>
        <v>0</v>
      </c>
      <c r="AL40" s="129" t="str">
        <f t="shared" si="18"/>
        <v>NA</v>
      </c>
      <c r="AM40" s="127" t="str">
        <f t="shared" si="19"/>
        <v>NA</v>
      </c>
      <c r="AN40" s="127">
        <f t="shared" si="20"/>
        <v>0</v>
      </c>
      <c r="AO40" s="127" t="s">
        <v>17</v>
      </c>
      <c r="AP40" s="133">
        <f t="shared" si="21"/>
        <v>0</v>
      </c>
      <c r="AQ40" s="133">
        <f t="shared" si="22"/>
        <v>0</v>
      </c>
      <c r="AR40" s="133">
        <f t="shared" si="23"/>
        <v>0</v>
      </c>
    </row>
    <row r="41" spans="1:44" ht="16.149999999999999" customHeight="1" x14ac:dyDescent="0.25">
      <c r="A41" s="6">
        <v>32</v>
      </c>
      <c r="B41" s="11"/>
      <c r="C41" s="13"/>
      <c r="D41" s="7"/>
      <c r="E41" s="15"/>
      <c r="F41" s="13"/>
      <c r="G41" s="8"/>
      <c r="H41" s="44"/>
      <c r="I41" s="28" t="str">
        <f t="shared" si="24"/>
        <v xml:space="preserve"> </v>
      </c>
      <c r="J41" s="27" t="str">
        <f t="shared" si="31"/>
        <v xml:space="preserve"> </v>
      </c>
      <c r="K41" s="22" t="str">
        <f t="shared" si="26"/>
        <v xml:space="preserve"> </v>
      </c>
      <c r="L41" s="23" t="str">
        <f t="shared" si="30"/>
        <v/>
      </c>
      <c r="M41" s="23" t="e">
        <f t="shared" si="27"/>
        <v>#VALUE!</v>
      </c>
      <c r="N41" s="196" t="s">
        <v>321</v>
      </c>
      <c r="O41" s="23">
        <v>29</v>
      </c>
      <c r="P41" s="23">
        <v>10</v>
      </c>
      <c r="R41" s="110" t="b">
        <f t="shared" si="6"/>
        <v>1</v>
      </c>
      <c r="S41" s="127">
        <f t="shared" si="0"/>
        <v>0</v>
      </c>
      <c r="T41" s="127" t="b">
        <f t="shared" si="1"/>
        <v>1</v>
      </c>
      <c r="U41" s="127" t="b">
        <f t="shared" si="2"/>
        <v>0</v>
      </c>
      <c r="V41" s="131">
        <f t="shared" si="3"/>
        <v>-3.8166634634979276E-13</v>
      </c>
      <c r="W41" s="131">
        <f t="shared" si="7"/>
        <v>0</v>
      </c>
      <c r="X41" s="127">
        <f t="shared" si="8"/>
        <v>0</v>
      </c>
      <c r="Y41" s="127">
        <f t="shared" si="9"/>
        <v>0</v>
      </c>
      <c r="Z41" s="161">
        <f t="shared" si="4"/>
        <v>0</v>
      </c>
      <c r="AA41" s="127" t="b">
        <f t="shared" si="28"/>
        <v>1</v>
      </c>
      <c r="AB41" s="127" t="b">
        <f t="shared" si="32"/>
        <v>1</v>
      </c>
      <c r="AC41" s="127" t="b">
        <f t="shared" si="5"/>
        <v>0</v>
      </c>
      <c r="AD41" s="127" t="b">
        <f t="shared" si="11"/>
        <v>0</v>
      </c>
      <c r="AE41" s="161">
        <f t="shared" si="12"/>
        <v>0</v>
      </c>
      <c r="AF41" s="127">
        <f t="shared" si="13"/>
        <v>0</v>
      </c>
      <c r="AG41" s="132" t="str">
        <f t="shared" si="14"/>
        <v xml:space="preserve"> </v>
      </c>
      <c r="AH41" s="127">
        <f t="shared" si="15"/>
        <v>0</v>
      </c>
      <c r="AI41" s="132" t="str">
        <f t="shared" si="16"/>
        <v>NA</v>
      </c>
      <c r="AJ41" s="128" t="str">
        <f t="shared" si="17"/>
        <v>NA</v>
      </c>
      <c r="AK41" s="127">
        <f t="shared" si="29"/>
        <v>0</v>
      </c>
      <c r="AL41" s="129" t="str">
        <f t="shared" si="18"/>
        <v>NA</v>
      </c>
      <c r="AM41" s="127" t="str">
        <f t="shared" si="19"/>
        <v>NA</v>
      </c>
      <c r="AN41" s="127">
        <f t="shared" si="20"/>
        <v>0</v>
      </c>
      <c r="AO41" s="127" t="s">
        <v>17</v>
      </c>
      <c r="AP41" s="133">
        <f t="shared" si="21"/>
        <v>0</v>
      </c>
      <c r="AQ41" s="133">
        <f t="shared" si="22"/>
        <v>0</v>
      </c>
      <c r="AR41" s="133">
        <f t="shared" si="23"/>
        <v>0</v>
      </c>
    </row>
    <row r="42" spans="1:44" ht="16.149999999999999" customHeight="1" x14ac:dyDescent="0.25">
      <c r="A42" s="9">
        <v>33</v>
      </c>
      <c r="B42" s="11"/>
      <c r="C42" s="13"/>
      <c r="D42" s="7"/>
      <c r="E42" s="15"/>
      <c r="F42" s="13"/>
      <c r="G42" s="8"/>
      <c r="H42" s="16"/>
      <c r="I42" s="28" t="str">
        <f t="shared" si="24"/>
        <v xml:space="preserve"> </v>
      </c>
      <c r="J42" s="27" t="str">
        <f t="shared" si="31"/>
        <v xml:space="preserve"> </v>
      </c>
      <c r="K42" s="22" t="str">
        <f t="shared" si="26"/>
        <v xml:space="preserve"> </v>
      </c>
      <c r="L42" s="23" t="str">
        <f t="shared" si="30"/>
        <v/>
      </c>
      <c r="M42" s="23" t="e">
        <f t="shared" si="27"/>
        <v>#VALUE!</v>
      </c>
      <c r="N42" s="196" t="s">
        <v>321</v>
      </c>
      <c r="O42" s="23">
        <v>27</v>
      </c>
      <c r="P42" s="23">
        <v>5</v>
      </c>
      <c r="R42" s="110" t="b">
        <f t="shared" si="6"/>
        <v>1</v>
      </c>
      <c r="S42" s="127">
        <f t="shared" si="0"/>
        <v>0</v>
      </c>
      <c r="T42" s="127" t="b">
        <f t="shared" si="1"/>
        <v>1</v>
      </c>
      <c r="U42" s="127" t="b">
        <f t="shared" si="2"/>
        <v>0</v>
      </c>
      <c r="V42" s="131">
        <f t="shared" si="3"/>
        <v>-3.8166634634979276E-13</v>
      </c>
      <c r="W42" s="131">
        <f t="shared" si="7"/>
        <v>0</v>
      </c>
      <c r="X42" s="127">
        <f t="shared" si="8"/>
        <v>0</v>
      </c>
      <c r="Y42" s="127">
        <f t="shared" si="9"/>
        <v>0</v>
      </c>
      <c r="Z42" s="161">
        <f t="shared" si="4"/>
        <v>0</v>
      </c>
      <c r="AA42" s="127" t="b">
        <f t="shared" si="28"/>
        <v>1</v>
      </c>
      <c r="AB42" s="127" t="b">
        <f t="shared" si="32"/>
        <v>1</v>
      </c>
      <c r="AC42" s="127" t="b">
        <f t="shared" si="5"/>
        <v>0</v>
      </c>
      <c r="AD42" s="127" t="b">
        <f t="shared" si="11"/>
        <v>0</v>
      </c>
      <c r="AE42" s="161">
        <f t="shared" si="12"/>
        <v>0</v>
      </c>
      <c r="AF42" s="127">
        <f t="shared" si="13"/>
        <v>0</v>
      </c>
      <c r="AG42" s="132" t="str">
        <f t="shared" si="14"/>
        <v xml:space="preserve"> </v>
      </c>
      <c r="AH42" s="127">
        <f t="shared" si="15"/>
        <v>0</v>
      </c>
      <c r="AI42" s="132" t="str">
        <f t="shared" si="16"/>
        <v>NA</v>
      </c>
      <c r="AJ42" s="128" t="str">
        <f t="shared" si="17"/>
        <v>NA</v>
      </c>
      <c r="AK42" s="127">
        <f t="shared" si="29"/>
        <v>0</v>
      </c>
      <c r="AL42" s="129" t="str">
        <f t="shared" si="18"/>
        <v>NA</v>
      </c>
      <c r="AM42" s="127" t="str">
        <f t="shared" si="19"/>
        <v>NA</v>
      </c>
      <c r="AN42" s="127">
        <f t="shared" si="20"/>
        <v>0</v>
      </c>
      <c r="AO42" s="127" t="s">
        <v>17</v>
      </c>
      <c r="AP42" s="133">
        <f t="shared" si="21"/>
        <v>0</v>
      </c>
      <c r="AQ42" s="133">
        <f t="shared" si="22"/>
        <v>0</v>
      </c>
      <c r="AR42" s="133">
        <f t="shared" si="23"/>
        <v>0</v>
      </c>
    </row>
    <row r="43" spans="1:44" ht="16.149999999999999" customHeight="1" x14ac:dyDescent="0.25">
      <c r="A43" s="6">
        <v>34</v>
      </c>
      <c r="B43" s="11"/>
      <c r="C43" s="12"/>
      <c r="D43" s="7"/>
      <c r="E43" s="15"/>
      <c r="F43" s="13"/>
      <c r="G43" s="8"/>
      <c r="H43" s="16"/>
      <c r="I43" s="28" t="str">
        <f t="shared" si="24"/>
        <v xml:space="preserve"> </v>
      </c>
      <c r="J43" s="27" t="str">
        <f t="shared" si="31"/>
        <v xml:space="preserve"> </v>
      </c>
      <c r="K43" s="22" t="str">
        <f t="shared" si="26"/>
        <v xml:space="preserve"> </v>
      </c>
      <c r="L43" s="23" t="str">
        <f t="shared" si="30"/>
        <v/>
      </c>
      <c r="M43" s="23" t="e">
        <f t="shared" si="27"/>
        <v>#VALUE!</v>
      </c>
      <c r="N43" s="196" t="s">
        <v>321</v>
      </c>
      <c r="O43" s="23">
        <v>28.6</v>
      </c>
      <c r="P43" s="23">
        <v>5</v>
      </c>
      <c r="R43" s="110" t="b">
        <f t="shared" si="6"/>
        <v>1</v>
      </c>
      <c r="S43" s="127">
        <f t="shared" si="0"/>
        <v>0</v>
      </c>
      <c r="T43" s="127" t="b">
        <f t="shared" si="1"/>
        <v>1</v>
      </c>
      <c r="U43" s="127" t="b">
        <f t="shared" si="2"/>
        <v>0</v>
      </c>
      <c r="V43" s="131">
        <f t="shared" si="3"/>
        <v>-3.8166634634979276E-13</v>
      </c>
      <c r="W43" s="131">
        <f t="shared" si="7"/>
        <v>0</v>
      </c>
      <c r="X43" s="127">
        <f t="shared" si="8"/>
        <v>0</v>
      </c>
      <c r="Y43" s="127">
        <f t="shared" si="9"/>
        <v>0</v>
      </c>
      <c r="Z43" s="161">
        <f t="shared" si="4"/>
        <v>0</v>
      </c>
      <c r="AA43" s="127" t="b">
        <f t="shared" si="28"/>
        <v>1</v>
      </c>
      <c r="AB43" s="127" t="b">
        <f t="shared" si="32"/>
        <v>1</v>
      </c>
      <c r="AC43" s="127" t="b">
        <f t="shared" si="5"/>
        <v>0</v>
      </c>
      <c r="AD43" s="127" t="b">
        <f t="shared" si="11"/>
        <v>0</v>
      </c>
      <c r="AE43" s="161">
        <f t="shared" si="12"/>
        <v>0</v>
      </c>
      <c r="AF43" s="127">
        <f t="shared" si="13"/>
        <v>0</v>
      </c>
      <c r="AG43" s="132" t="str">
        <f t="shared" si="14"/>
        <v xml:space="preserve"> </v>
      </c>
      <c r="AH43" s="127">
        <f t="shared" si="15"/>
        <v>0</v>
      </c>
      <c r="AI43" s="132" t="str">
        <f t="shared" si="16"/>
        <v>NA</v>
      </c>
      <c r="AJ43" s="128" t="str">
        <f t="shared" si="17"/>
        <v>NA</v>
      </c>
      <c r="AK43" s="127">
        <f t="shared" si="29"/>
        <v>0</v>
      </c>
      <c r="AL43" s="129" t="str">
        <f t="shared" si="18"/>
        <v>NA</v>
      </c>
      <c r="AM43" s="127" t="str">
        <f t="shared" si="19"/>
        <v>NA</v>
      </c>
      <c r="AN43" s="127">
        <f t="shared" si="20"/>
        <v>0</v>
      </c>
      <c r="AO43" s="127" t="s">
        <v>17</v>
      </c>
      <c r="AP43" s="133">
        <f t="shared" si="21"/>
        <v>0</v>
      </c>
      <c r="AQ43" s="133">
        <f t="shared" si="22"/>
        <v>0</v>
      </c>
      <c r="AR43" s="133">
        <f t="shared" si="23"/>
        <v>0</v>
      </c>
    </row>
    <row r="44" spans="1:44" ht="16.149999999999999" customHeight="1" x14ac:dyDescent="0.25">
      <c r="A44" s="9">
        <v>35</v>
      </c>
      <c r="B44" s="11"/>
      <c r="C44" s="12"/>
      <c r="D44" s="7"/>
      <c r="E44" s="15"/>
      <c r="F44" s="13"/>
      <c r="G44" s="8"/>
      <c r="H44" s="16"/>
      <c r="I44" s="28" t="str">
        <f t="shared" si="24"/>
        <v xml:space="preserve"> </v>
      </c>
      <c r="J44" s="27" t="str">
        <f t="shared" si="31"/>
        <v xml:space="preserve"> </v>
      </c>
      <c r="K44" s="22" t="str">
        <f t="shared" si="26"/>
        <v xml:space="preserve"> </v>
      </c>
      <c r="L44" s="23" t="str">
        <f t="shared" si="30"/>
        <v/>
      </c>
      <c r="M44" s="23" t="e">
        <f t="shared" si="27"/>
        <v>#VALUE!</v>
      </c>
      <c r="N44" s="196" t="s">
        <v>321</v>
      </c>
      <c r="O44" s="23">
        <v>24.1</v>
      </c>
      <c r="P44" s="23">
        <v>5</v>
      </c>
      <c r="R44" s="110" t="b">
        <f t="shared" si="6"/>
        <v>1</v>
      </c>
      <c r="S44" s="127">
        <f t="shared" si="0"/>
        <v>0</v>
      </c>
      <c r="T44" s="127" t="b">
        <f t="shared" si="1"/>
        <v>1</v>
      </c>
      <c r="U44" s="127" t="b">
        <f t="shared" si="2"/>
        <v>0</v>
      </c>
      <c r="V44" s="131">
        <f t="shared" si="3"/>
        <v>-3.8166634634979276E-13</v>
      </c>
      <c r="W44" s="131">
        <f t="shared" si="7"/>
        <v>0</v>
      </c>
      <c r="X44" s="127">
        <f t="shared" si="8"/>
        <v>0</v>
      </c>
      <c r="Y44" s="127">
        <f t="shared" si="9"/>
        <v>0</v>
      </c>
      <c r="Z44" s="161">
        <f t="shared" si="4"/>
        <v>0</v>
      </c>
      <c r="AA44" s="127" t="b">
        <f t="shared" si="28"/>
        <v>1</v>
      </c>
      <c r="AB44" s="127" t="b">
        <f t="shared" si="32"/>
        <v>1</v>
      </c>
      <c r="AC44" s="127" t="b">
        <f t="shared" si="5"/>
        <v>0</v>
      </c>
      <c r="AD44" s="127" t="b">
        <f t="shared" si="11"/>
        <v>0</v>
      </c>
      <c r="AE44" s="161">
        <f t="shared" si="12"/>
        <v>0</v>
      </c>
      <c r="AF44" s="127">
        <f t="shared" si="13"/>
        <v>0</v>
      </c>
      <c r="AG44" s="132" t="str">
        <f t="shared" si="14"/>
        <v xml:space="preserve"> </v>
      </c>
      <c r="AH44" s="127">
        <f t="shared" si="15"/>
        <v>0</v>
      </c>
      <c r="AI44" s="132" t="str">
        <f t="shared" si="16"/>
        <v>NA</v>
      </c>
      <c r="AJ44" s="128" t="str">
        <f t="shared" si="17"/>
        <v>NA</v>
      </c>
      <c r="AK44" s="127">
        <f t="shared" si="29"/>
        <v>0</v>
      </c>
      <c r="AL44" s="129" t="str">
        <f t="shared" si="18"/>
        <v>NA</v>
      </c>
      <c r="AM44" s="127" t="str">
        <f t="shared" si="19"/>
        <v>NA</v>
      </c>
      <c r="AN44" s="127">
        <f t="shared" si="20"/>
        <v>0</v>
      </c>
      <c r="AO44" s="127" t="s">
        <v>17</v>
      </c>
      <c r="AP44" s="133">
        <f t="shared" si="21"/>
        <v>0</v>
      </c>
      <c r="AQ44" s="133">
        <f t="shared" si="22"/>
        <v>0</v>
      </c>
      <c r="AR44" s="133">
        <f t="shared" si="23"/>
        <v>0</v>
      </c>
    </row>
    <row r="45" spans="1:44" ht="16.149999999999999" customHeight="1" x14ac:dyDescent="0.25">
      <c r="A45" s="6">
        <v>36</v>
      </c>
      <c r="B45" s="11"/>
      <c r="C45" s="13"/>
      <c r="D45" s="7"/>
      <c r="E45" s="15"/>
      <c r="F45" s="13"/>
      <c r="G45" s="8"/>
      <c r="H45" s="16"/>
      <c r="I45" s="28" t="str">
        <f t="shared" si="24"/>
        <v xml:space="preserve"> </v>
      </c>
      <c r="J45" s="27" t="str">
        <f t="shared" si="31"/>
        <v xml:space="preserve"> </v>
      </c>
      <c r="K45" s="22" t="str">
        <f t="shared" si="26"/>
        <v xml:space="preserve"> </v>
      </c>
      <c r="L45" s="23" t="str">
        <f t="shared" si="30"/>
        <v/>
      </c>
      <c r="M45" s="23" t="e">
        <f t="shared" si="27"/>
        <v>#VALUE!</v>
      </c>
      <c r="N45" s="196" t="s">
        <v>321</v>
      </c>
      <c r="O45" s="23">
        <v>21.7</v>
      </c>
      <c r="P45" s="23">
        <v>5</v>
      </c>
      <c r="R45" s="110" t="b">
        <f t="shared" si="6"/>
        <v>1</v>
      </c>
      <c r="S45" s="127">
        <f t="shared" si="0"/>
        <v>0</v>
      </c>
      <c r="T45" s="127" t="b">
        <f t="shared" si="1"/>
        <v>1</v>
      </c>
      <c r="U45" s="127" t="b">
        <f t="shared" si="2"/>
        <v>0</v>
      </c>
      <c r="V45" s="131">
        <f t="shared" si="3"/>
        <v>-3.8166634634979276E-13</v>
      </c>
      <c r="W45" s="131">
        <f t="shared" si="7"/>
        <v>0</v>
      </c>
      <c r="X45" s="127">
        <f t="shared" si="8"/>
        <v>0</v>
      </c>
      <c r="Y45" s="127">
        <f t="shared" si="9"/>
        <v>0</v>
      </c>
      <c r="Z45" s="161">
        <f t="shared" si="4"/>
        <v>0</v>
      </c>
      <c r="AA45" s="127" t="b">
        <f t="shared" si="28"/>
        <v>1</v>
      </c>
      <c r="AB45" s="127" t="b">
        <f t="shared" si="32"/>
        <v>1</v>
      </c>
      <c r="AC45" s="127" t="b">
        <f t="shared" si="5"/>
        <v>0</v>
      </c>
      <c r="AD45" s="127" t="b">
        <f t="shared" si="11"/>
        <v>0</v>
      </c>
      <c r="AE45" s="161">
        <f t="shared" si="12"/>
        <v>0</v>
      </c>
      <c r="AF45" s="127">
        <f t="shared" si="13"/>
        <v>0</v>
      </c>
      <c r="AG45" s="132" t="str">
        <f t="shared" si="14"/>
        <v xml:space="preserve"> </v>
      </c>
      <c r="AH45" s="127">
        <f t="shared" si="15"/>
        <v>0</v>
      </c>
      <c r="AI45" s="132" t="str">
        <f t="shared" si="16"/>
        <v>NA</v>
      </c>
      <c r="AJ45" s="128" t="str">
        <f t="shared" si="17"/>
        <v>NA</v>
      </c>
      <c r="AK45" s="127">
        <f t="shared" si="29"/>
        <v>0</v>
      </c>
      <c r="AL45" s="129" t="str">
        <f t="shared" si="18"/>
        <v>NA</v>
      </c>
      <c r="AM45" s="127" t="str">
        <f t="shared" si="19"/>
        <v>NA</v>
      </c>
      <c r="AN45" s="127">
        <f t="shared" si="20"/>
        <v>0</v>
      </c>
      <c r="AO45" s="127" t="s">
        <v>17</v>
      </c>
      <c r="AP45" s="133">
        <f t="shared" si="21"/>
        <v>0</v>
      </c>
      <c r="AQ45" s="133">
        <f t="shared" si="22"/>
        <v>0</v>
      </c>
      <c r="AR45" s="133">
        <f t="shared" si="23"/>
        <v>0</v>
      </c>
    </row>
    <row r="46" spans="1:44" ht="16.149999999999999" customHeight="1" x14ac:dyDescent="0.25">
      <c r="A46" s="9">
        <v>37</v>
      </c>
      <c r="B46" s="11"/>
      <c r="C46" s="12"/>
      <c r="D46" s="7"/>
      <c r="E46" s="15"/>
      <c r="F46" s="13"/>
      <c r="G46" s="8"/>
      <c r="H46" s="16"/>
      <c r="I46" s="28" t="str">
        <f t="shared" si="24"/>
        <v xml:space="preserve"> </v>
      </c>
      <c r="J46" s="27" t="str">
        <f t="shared" si="31"/>
        <v xml:space="preserve"> </v>
      </c>
      <c r="K46" s="22" t="str">
        <f t="shared" si="26"/>
        <v xml:space="preserve"> </v>
      </c>
      <c r="L46" s="23" t="str">
        <f t="shared" si="30"/>
        <v/>
      </c>
      <c r="M46" s="23" t="e">
        <f t="shared" si="27"/>
        <v>#VALUE!</v>
      </c>
      <c r="N46" s="196" t="s">
        <v>321</v>
      </c>
      <c r="O46" s="23">
        <v>514</v>
      </c>
      <c r="P46" s="23">
        <v>30</v>
      </c>
      <c r="R46" s="110" t="b">
        <f t="shared" si="6"/>
        <v>1</v>
      </c>
      <c r="S46" s="127">
        <f t="shared" si="0"/>
        <v>0</v>
      </c>
      <c r="T46" s="127" t="b">
        <f t="shared" si="1"/>
        <v>1</v>
      </c>
      <c r="U46" s="127" t="b">
        <f t="shared" si="2"/>
        <v>0</v>
      </c>
      <c r="V46" s="131">
        <f t="shared" si="3"/>
        <v>-3.8166634634979276E-13</v>
      </c>
      <c r="W46" s="131">
        <f t="shared" si="7"/>
        <v>0</v>
      </c>
      <c r="X46" s="127">
        <f t="shared" si="8"/>
        <v>0</v>
      </c>
      <c r="Y46" s="127">
        <f t="shared" si="9"/>
        <v>0</v>
      </c>
      <c r="Z46" s="161">
        <f t="shared" si="4"/>
        <v>0</v>
      </c>
      <c r="AA46" s="127" t="b">
        <f t="shared" si="28"/>
        <v>1</v>
      </c>
      <c r="AB46" s="127" t="b">
        <f t="shared" si="32"/>
        <v>1</v>
      </c>
      <c r="AC46" s="127" t="b">
        <f t="shared" si="5"/>
        <v>0</v>
      </c>
      <c r="AD46" s="127" t="b">
        <f t="shared" si="11"/>
        <v>0</v>
      </c>
      <c r="AE46" s="161">
        <f t="shared" si="12"/>
        <v>0</v>
      </c>
      <c r="AF46" s="127">
        <f t="shared" si="13"/>
        <v>0</v>
      </c>
      <c r="AG46" s="132" t="str">
        <f t="shared" si="14"/>
        <v xml:space="preserve"> </v>
      </c>
      <c r="AH46" s="127">
        <f t="shared" si="15"/>
        <v>0</v>
      </c>
      <c r="AI46" s="132" t="str">
        <f t="shared" si="16"/>
        <v>NA</v>
      </c>
      <c r="AJ46" s="128" t="str">
        <f t="shared" si="17"/>
        <v>NA</v>
      </c>
      <c r="AK46" s="127">
        <f t="shared" si="29"/>
        <v>0</v>
      </c>
      <c r="AL46" s="129" t="str">
        <f t="shared" si="18"/>
        <v>NA</v>
      </c>
      <c r="AM46" s="127" t="str">
        <f t="shared" si="19"/>
        <v>NA</v>
      </c>
      <c r="AN46" s="127">
        <f t="shared" si="20"/>
        <v>0</v>
      </c>
      <c r="AO46" s="127" t="s">
        <v>17</v>
      </c>
      <c r="AP46" s="133">
        <f t="shared" si="21"/>
        <v>0</v>
      </c>
      <c r="AQ46" s="133">
        <f t="shared" si="22"/>
        <v>0</v>
      </c>
      <c r="AR46" s="133">
        <f t="shared" si="23"/>
        <v>0</v>
      </c>
    </row>
    <row r="47" spans="1:44" ht="16.149999999999999" customHeight="1" x14ac:dyDescent="0.25">
      <c r="A47" s="6">
        <v>38</v>
      </c>
      <c r="B47" s="11"/>
      <c r="C47" s="12"/>
      <c r="D47" s="7"/>
      <c r="E47" s="15"/>
      <c r="F47" s="13"/>
      <c r="G47" s="8"/>
      <c r="H47" s="16"/>
      <c r="I47" s="28" t="str">
        <f t="shared" si="24"/>
        <v xml:space="preserve"> </v>
      </c>
      <c r="J47" s="27" t="str">
        <f t="shared" si="31"/>
        <v xml:space="preserve"> </v>
      </c>
      <c r="K47" s="22" t="str">
        <f t="shared" si="26"/>
        <v xml:space="preserve"> </v>
      </c>
      <c r="L47" s="23" t="str">
        <f t="shared" si="30"/>
        <v/>
      </c>
      <c r="M47" s="23" t="e">
        <f t="shared" si="27"/>
        <v>#VALUE!</v>
      </c>
      <c r="N47" s="196" t="s">
        <v>321</v>
      </c>
      <c r="O47" s="23">
        <v>705</v>
      </c>
      <c r="P47" s="23">
        <v>30</v>
      </c>
      <c r="R47" s="110" t="b">
        <f t="shared" si="6"/>
        <v>1</v>
      </c>
      <c r="S47" s="127">
        <f t="shared" si="0"/>
        <v>0</v>
      </c>
      <c r="T47" s="127" t="b">
        <f t="shared" si="1"/>
        <v>1</v>
      </c>
      <c r="U47" s="127" t="b">
        <f t="shared" si="2"/>
        <v>0</v>
      </c>
      <c r="V47" s="131">
        <f t="shared" si="3"/>
        <v>-3.8166634634979276E-13</v>
      </c>
      <c r="W47" s="131">
        <f t="shared" si="7"/>
        <v>0</v>
      </c>
      <c r="X47" s="127">
        <f t="shared" si="8"/>
        <v>0</v>
      </c>
      <c r="Y47" s="127">
        <f t="shared" si="9"/>
        <v>0</v>
      </c>
      <c r="Z47" s="161">
        <f t="shared" si="4"/>
        <v>0</v>
      </c>
      <c r="AA47" s="127" t="b">
        <f t="shared" si="28"/>
        <v>1</v>
      </c>
      <c r="AB47" s="127" t="b">
        <f t="shared" si="32"/>
        <v>1</v>
      </c>
      <c r="AC47" s="127" t="b">
        <f t="shared" si="5"/>
        <v>0</v>
      </c>
      <c r="AD47" s="127" t="b">
        <f t="shared" si="11"/>
        <v>0</v>
      </c>
      <c r="AE47" s="161">
        <f t="shared" si="12"/>
        <v>0</v>
      </c>
      <c r="AF47" s="127">
        <f t="shared" si="13"/>
        <v>0</v>
      </c>
      <c r="AG47" s="132" t="str">
        <f t="shared" si="14"/>
        <v xml:space="preserve"> </v>
      </c>
      <c r="AH47" s="127">
        <f t="shared" si="15"/>
        <v>0</v>
      </c>
      <c r="AI47" s="132" t="str">
        <f t="shared" si="16"/>
        <v>NA</v>
      </c>
      <c r="AJ47" s="128" t="str">
        <f t="shared" si="17"/>
        <v>NA</v>
      </c>
      <c r="AK47" s="127">
        <f t="shared" si="29"/>
        <v>0</v>
      </c>
      <c r="AL47" s="129" t="str">
        <f t="shared" si="18"/>
        <v>NA</v>
      </c>
      <c r="AM47" s="127" t="str">
        <f t="shared" si="19"/>
        <v>NA</v>
      </c>
      <c r="AN47" s="127">
        <f t="shared" si="20"/>
        <v>0</v>
      </c>
      <c r="AO47" s="127" t="s">
        <v>17</v>
      </c>
      <c r="AP47" s="133">
        <f t="shared" si="21"/>
        <v>0</v>
      </c>
      <c r="AQ47" s="133">
        <f t="shared" si="22"/>
        <v>0</v>
      </c>
      <c r="AR47" s="133">
        <f t="shared" si="23"/>
        <v>0</v>
      </c>
    </row>
    <row r="48" spans="1:44" ht="16.149999999999999" customHeight="1" x14ac:dyDescent="0.25">
      <c r="A48" s="9">
        <v>39</v>
      </c>
      <c r="B48" s="11"/>
      <c r="C48" s="13"/>
      <c r="D48" s="7"/>
      <c r="E48" s="15"/>
      <c r="F48" s="13"/>
      <c r="G48" s="8"/>
      <c r="H48" s="16"/>
      <c r="I48" s="28" t="str">
        <f t="shared" si="24"/>
        <v xml:space="preserve"> </v>
      </c>
      <c r="J48" s="27" t="str">
        <f t="shared" si="31"/>
        <v xml:space="preserve"> </v>
      </c>
      <c r="K48" s="22" t="str">
        <f t="shared" si="26"/>
        <v xml:space="preserve"> </v>
      </c>
      <c r="L48" s="23" t="str">
        <f t="shared" si="30"/>
        <v/>
      </c>
      <c r="M48" s="23" t="e">
        <f t="shared" si="27"/>
        <v>#VALUE!</v>
      </c>
      <c r="N48" s="196" t="s">
        <v>321</v>
      </c>
      <c r="O48" s="23">
        <v>33</v>
      </c>
      <c r="P48" s="23">
        <v>30</v>
      </c>
      <c r="R48" s="110" t="b">
        <f t="shared" si="6"/>
        <v>1</v>
      </c>
      <c r="S48" s="127">
        <f t="shared" si="0"/>
        <v>0</v>
      </c>
      <c r="T48" s="127" t="b">
        <f t="shared" si="1"/>
        <v>1</v>
      </c>
      <c r="U48" s="127" t="b">
        <f t="shared" si="2"/>
        <v>0</v>
      </c>
      <c r="V48" s="131">
        <f t="shared" si="3"/>
        <v>-3.8166634634979276E-13</v>
      </c>
      <c r="W48" s="131">
        <f t="shared" si="7"/>
        <v>0</v>
      </c>
      <c r="X48" s="127">
        <f t="shared" si="8"/>
        <v>0</v>
      </c>
      <c r="Y48" s="127">
        <f t="shared" si="9"/>
        <v>0</v>
      </c>
      <c r="Z48" s="161">
        <f t="shared" si="4"/>
        <v>0</v>
      </c>
      <c r="AA48" s="127" t="b">
        <f t="shared" si="28"/>
        <v>1</v>
      </c>
      <c r="AB48" s="127" t="b">
        <f t="shared" si="32"/>
        <v>1</v>
      </c>
      <c r="AC48" s="127" t="b">
        <f t="shared" si="5"/>
        <v>0</v>
      </c>
      <c r="AD48" s="127" t="b">
        <f t="shared" si="11"/>
        <v>0</v>
      </c>
      <c r="AE48" s="161">
        <f t="shared" si="12"/>
        <v>0</v>
      </c>
      <c r="AF48" s="127">
        <f t="shared" si="13"/>
        <v>0</v>
      </c>
      <c r="AG48" s="132" t="str">
        <f t="shared" si="14"/>
        <v xml:space="preserve"> </v>
      </c>
      <c r="AH48" s="127">
        <f t="shared" si="15"/>
        <v>0</v>
      </c>
      <c r="AI48" s="132" t="str">
        <f t="shared" si="16"/>
        <v>NA</v>
      </c>
      <c r="AJ48" s="128" t="str">
        <f t="shared" si="17"/>
        <v>NA</v>
      </c>
      <c r="AK48" s="127">
        <f t="shared" si="29"/>
        <v>0</v>
      </c>
      <c r="AL48" s="129" t="str">
        <f t="shared" si="18"/>
        <v>NA</v>
      </c>
      <c r="AM48" s="127" t="str">
        <f t="shared" si="19"/>
        <v>NA</v>
      </c>
      <c r="AN48" s="127">
        <f t="shared" si="20"/>
        <v>0</v>
      </c>
      <c r="AO48" s="127" t="s">
        <v>17</v>
      </c>
      <c r="AP48" s="133">
        <f t="shared" si="21"/>
        <v>0</v>
      </c>
      <c r="AQ48" s="133">
        <f t="shared" si="22"/>
        <v>0</v>
      </c>
      <c r="AR48" s="133">
        <f t="shared" si="23"/>
        <v>0</v>
      </c>
    </row>
    <row r="49" spans="1:44" ht="16.149999999999999" customHeight="1" x14ac:dyDescent="0.25">
      <c r="A49" s="6">
        <v>40</v>
      </c>
      <c r="B49" s="11"/>
      <c r="C49" s="12"/>
      <c r="D49" s="7"/>
      <c r="E49" s="15"/>
      <c r="F49" s="13"/>
      <c r="G49" s="8"/>
      <c r="H49" s="16"/>
      <c r="I49" s="28" t="str">
        <f t="shared" si="24"/>
        <v xml:space="preserve"> </v>
      </c>
      <c r="J49" s="27" t="str">
        <f t="shared" si="31"/>
        <v xml:space="preserve"> </v>
      </c>
      <c r="K49" s="22" t="str">
        <f t="shared" si="26"/>
        <v xml:space="preserve"> </v>
      </c>
      <c r="L49" s="23" t="str">
        <f t="shared" si="30"/>
        <v/>
      </c>
      <c r="M49" s="23" t="e">
        <f t="shared" si="27"/>
        <v>#VALUE!</v>
      </c>
      <c r="N49" s="196" t="s">
        <v>321</v>
      </c>
      <c r="O49" s="23">
        <v>28</v>
      </c>
      <c r="P49" s="23">
        <v>30</v>
      </c>
      <c r="R49" s="110" t="b">
        <f t="shared" si="6"/>
        <v>1</v>
      </c>
      <c r="S49" s="127">
        <f t="shared" si="0"/>
        <v>0</v>
      </c>
      <c r="T49" s="127" t="b">
        <f t="shared" si="1"/>
        <v>1</v>
      </c>
      <c r="U49" s="127" t="b">
        <f t="shared" si="2"/>
        <v>0</v>
      </c>
      <c r="V49" s="131">
        <f t="shared" si="3"/>
        <v>-3.8166634634979276E-13</v>
      </c>
      <c r="W49" s="131">
        <f t="shared" si="7"/>
        <v>0</v>
      </c>
      <c r="X49" s="127">
        <f t="shared" si="8"/>
        <v>0</v>
      </c>
      <c r="Y49" s="127">
        <f t="shared" si="9"/>
        <v>0</v>
      </c>
      <c r="Z49" s="161">
        <f t="shared" si="4"/>
        <v>0</v>
      </c>
      <c r="AA49" s="127" t="b">
        <f t="shared" si="28"/>
        <v>1</v>
      </c>
      <c r="AB49" s="127" t="b">
        <f t="shared" si="32"/>
        <v>1</v>
      </c>
      <c r="AC49" s="127" t="b">
        <f t="shared" si="5"/>
        <v>0</v>
      </c>
      <c r="AD49" s="127" t="b">
        <f t="shared" si="11"/>
        <v>0</v>
      </c>
      <c r="AE49" s="161">
        <f t="shared" si="12"/>
        <v>0</v>
      </c>
      <c r="AF49" s="127">
        <f t="shared" si="13"/>
        <v>0</v>
      </c>
      <c r="AG49" s="132" t="str">
        <f t="shared" si="14"/>
        <v xml:space="preserve"> </v>
      </c>
      <c r="AH49" s="127">
        <f t="shared" si="15"/>
        <v>0</v>
      </c>
      <c r="AI49" s="132" t="str">
        <f t="shared" si="16"/>
        <v>NA</v>
      </c>
      <c r="AJ49" s="128" t="str">
        <f t="shared" si="17"/>
        <v>NA</v>
      </c>
      <c r="AK49" s="127">
        <f t="shared" si="29"/>
        <v>0</v>
      </c>
      <c r="AL49" s="129" t="str">
        <f t="shared" si="18"/>
        <v>NA</v>
      </c>
      <c r="AM49" s="127" t="str">
        <f t="shared" si="19"/>
        <v>NA</v>
      </c>
      <c r="AN49" s="127">
        <f t="shared" si="20"/>
        <v>0</v>
      </c>
      <c r="AO49" s="127" t="s">
        <v>17</v>
      </c>
      <c r="AP49" s="133">
        <f t="shared" si="21"/>
        <v>0</v>
      </c>
      <c r="AQ49" s="133">
        <f t="shared" si="22"/>
        <v>0</v>
      </c>
      <c r="AR49" s="133">
        <f t="shared" si="23"/>
        <v>0</v>
      </c>
    </row>
    <row r="50" spans="1:44" ht="16.149999999999999" customHeight="1" x14ac:dyDescent="0.25">
      <c r="A50" s="9">
        <v>41</v>
      </c>
      <c r="B50" s="11"/>
      <c r="C50" s="13"/>
      <c r="D50" s="7"/>
      <c r="E50" s="15"/>
      <c r="F50" s="13"/>
      <c r="G50" s="8"/>
      <c r="H50" s="45"/>
      <c r="I50" s="28" t="str">
        <f t="shared" si="24"/>
        <v xml:space="preserve"> </v>
      </c>
      <c r="J50" s="27" t="str">
        <f t="shared" si="31"/>
        <v xml:space="preserve"> </v>
      </c>
      <c r="K50" s="22" t="str">
        <f t="shared" si="26"/>
        <v xml:space="preserve"> </v>
      </c>
      <c r="L50" s="23" t="str">
        <f t="shared" si="30"/>
        <v/>
      </c>
      <c r="M50" s="23" t="e">
        <f t="shared" si="27"/>
        <v>#VALUE!</v>
      </c>
      <c r="N50" s="196" t="s">
        <v>321</v>
      </c>
      <c r="O50" s="23">
        <v>34</v>
      </c>
      <c r="P50" s="23">
        <v>20</v>
      </c>
      <c r="R50" s="110" t="b">
        <f t="shared" si="6"/>
        <v>1</v>
      </c>
      <c r="S50" s="127">
        <f t="shared" si="0"/>
        <v>0</v>
      </c>
      <c r="T50" s="127" t="b">
        <f t="shared" si="1"/>
        <v>1</v>
      </c>
      <c r="U50" s="127" t="b">
        <f t="shared" si="2"/>
        <v>0</v>
      </c>
      <c r="V50" s="131">
        <f t="shared" si="3"/>
        <v>-3.8166634634979276E-13</v>
      </c>
      <c r="W50" s="131">
        <f t="shared" si="7"/>
        <v>0</v>
      </c>
      <c r="X50" s="127">
        <f t="shared" si="8"/>
        <v>0</v>
      </c>
      <c r="Y50" s="127">
        <f t="shared" si="9"/>
        <v>0</v>
      </c>
      <c r="Z50" s="161">
        <f t="shared" si="4"/>
        <v>0</v>
      </c>
      <c r="AA50" s="127" t="b">
        <f t="shared" si="28"/>
        <v>1</v>
      </c>
      <c r="AB50" s="127" t="b">
        <f t="shared" si="32"/>
        <v>1</v>
      </c>
      <c r="AC50" s="127" t="b">
        <f t="shared" si="5"/>
        <v>0</v>
      </c>
      <c r="AD50" s="127" t="b">
        <f t="shared" si="11"/>
        <v>0</v>
      </c>
      <c r="AE50" s="161">
        <f t="shared" si="12"/>
        <v>0</v>
      </c>
      <c r="AF50" s="127">
        <f t="shared" si="13"/>
        <v>0</v>
      </c>
      <c r="AG50" s="132" t="str">
        <f t="shared" si="14"/>
        <v xml:space="preserve"> </v>
      </c>
      <c r="AH50" s="127">
        <f t="shared" si="15"/>
        <v>0</v>
      </c>
      <c r="AI50" s="132" t="str">
        <f t="shared" si="16"/>
        <v>NA</v>
      </c>
      <c r="AJ50" s="128" t="str">
        <f t="shared" si="17"/>
        <v>NA</v>
      </c>
      <c r="AK50" s="127">
        <f t="shared" si="29"/>
        <v>0</v>
      </c>
      <c r="AL50" s="129" t="str">
        <f t="shared" si="18"/>
        <v>NA</v>
      </c>
      <c r="AM50" s="127" t="str">
        <f t="shared" si="19"/>
        <v>NA</v>
      </c>
      <c r="AN50" s="127">
        <f t="shared" si="20"/>
        <v>0</v>
      </c>
      <c r="AO50" s="127" t="s">
        <v>17</v>
      </c>
      <c r="AP50" s="133">
        <f t="shared" si="21"/>
        <v>0</v>
      </c>
      <c r="AQ50" s="133">
        <f t="shared" si="22"/>
        <v>0</v>
      </c>
      <c r="AR50" s="133">
        <f t="shared" si="23"/>
        <v>0</v>
      </c>
    </row>
    <row r="51" spans="1:44" ht="16.149999999999999" customHeight="1" x14ac:dyDescent="0.25">
      <c r="A51" s="6">
        <v>42</v>
      </c>
      <c r="B51" s="11"/>
      <c r="C51" s="13"/>
      <c r="D51" s="7"/>
      <c r="E51" s="15"/>
      <c r="F51" s="13"/>
      <c r="G51" s="8"/>
      <c r="H51" s="16"/>
      <c r="I51" s="28" t="str">
        <f t="shared" si="24"/>
        <v xml:space="preserve"> </v>
      </c>
      <c r="J51" s="27" t="str">
        <f t="shared" si="31"/>
        <v xml:space="preserve"> </v>
      </c>
      <c r="K51" s="22" t="str">
        <f t="shared" si="26"/>
        <v xml:space="preserve"> </v>
      </c>
      <c r="L51" s="23" t="str">
        <f t="shared" si="30"/>
        <v/>
      </c>
      <c r="M51" s="23" t="e">
        <f t="shared" si="27"/>
        <v>#VALUE!</v>
      </c>
      <c r="N51" s="196" t="s">
        <v>321</v>
      </c>
      <c r="O51" s="23">
        <v>59</v>
      </c>
      <c r="P51" s="23">
        <v>20</v>
      </c>
      <c r="R51" s="110" t="b">
        <f t="shared" si="6"/>
        <v>1</v>
      </c>
      <c r="S51" s="127">
        <f t="shared" si="0"/>
        <v>0</v>
      </c>
      <c r="T51" s="127" t="b">
        <f t="shared" si="1"/>
        <v>1</v>
      </c>
      <c r="U51" s="127" t="b">
        <f t="shared" si="2"/>
        <v>0</v>
      </c>
      <c r="V51" s="131">
        <f t="shared" si="3"/>
        <v>-3.8166634634979276E-13</v>
      </c>
      <c r="W51" s="131">
        <f t="shared" si="7"/>
        <v>0</v>
      </c>
      <c r="X51" s="127">
        <f t="shared" si="8"/>
        <v>0</v>
      </c>
      <c r="Y51" s="127">
        <f t="shared" si="9"/>
        <v>0</v>
      </c>
      <c r="Z51" s="161">
        <f t="shared" si="4"/>
        <v>0</v>
      </c>
      <c r="AA51" s="127" t="b">
        <f t="shared" si="28"/>
        <v>1</v>
      </c>
      <c r="AB51" s="127" t="b">
        <f t="shared" si="32"/>
        <v>1</v>
      </c>
      <c r="AC51" s="127" t="b">
        <f t="shared" si="5"/>
        <v>0</v>
      </c>
      <c r="AD51" s="127" t="b">
        <f t="shared" si="11"/>
        <v>0</v>
      </c>
      <c r="AE51" s="161">
        <f t="shared" si="12"/>
        <v>0</v>
      </c>
      <c r="AF51" s="127">
        <f t="shared" si="13"/>
        <v>0</v>
      </c>
      <c r="AG51" s="132" t="str">
        <f t="shared" si="14"/>
        <v xml:space="preserve"> </v>
      </c>
      <c r="AH51" s="127">
        <f t="shared" si="15"/>
        <v>0</v>
      </c>
      <c r="AI51" s="132" t="str">
        <f t="shared" si="16"/>
        <v>NA</v>
      </c>
      <c r="AJ51" s="128" t="str">
        <f t="shared" si="17"/>
        <v>NA</v>
      </c>
      <c r="AK51" s="127">
        <f t="shared" si="29"/>
        <v>0</v>
      </c>
      <c r="AL51" s="129" t="str">
        <f t="shared" si="18"/>
        <v>NA</v>
      </c>
      <c r="AM51" s="127" t="str">
        <f t="shared" si="19"/>
        <v>NA</v>
      </c>
      <c r="AN51" s="127">
        <f t="shared" si="20"/>
        <v>0</v>
      </c>
      <c r="AO51" s="127" t="s">
        <v>17</v>
      </c>
      <c r="AP51" s="133">
        <f t="shared" si="21"/>
        <v>0</v>
      </c>
      <c r="AQ51" s="133">
        <f t="shared" si="22"/>
        <v>0</v>
      </c>
      <c r="AR51" s="133">
        <f t="shared" si="23"/>
        <v>0</v>
      </c>
    </row>
    <row r="52" spans="1:44" ht="16.149999999999999" customHeight="1" x14ac:dyDescent="0.25">
      <c r="A52" s="9">
        <v>43</v>
      </c>
      <c r="B52" s="11"/>
      <c r="C52" s="13"/>
      <c r="D52" s="7"/>
      <c r="E52" s="15"/>
      <c r="F52" s="13"/>
      <c r="G52" s="8"/>
      <c r="H52" s="16"/>
      <c r="I52" s="28" t="str">
        <f t="shared" si="24"/>
        <v xml:space="preserve"> </v>
      </c>
      <c r="J52" s="27" t="str">
        <f t="shared" si="31"/>
        <v xml:space="preserve"> </v>
      </c>
      <c r="K52" s="22" t="str">
        <f t="shared" si="26"/>
        <v xml:space="preserve"> </v>
      </c>
      <c r="L52" s="23" t="str">
        <f t="shared" si="30"/>
        <v/>
      </c>
      <c r="M52" s="23" t="e">
        <f t="shared" si="27"/>
        <v>#VALUE!</v>
      </c>
      <c r="N52" s="196" t="s">
        <v>321</v>
      </c>
      <c r="O52" s="23">
        <v>36</v>
      </c>
      <c r="P52" s="23">
        <v>20</v>
      </c>
      <c r="R52" s="110" t="b">
        <f t="shared" si="6"/>
        <v>1</v>
      </c>
      <c r="S52" s="127">
        <f t="shared" si="0"/>
        <v>0</v>
      </c>
      <c r="T52" s="127" t="b">
        <f t="shared" si="1"/>
        <v>1</v>
      </c>
      <c r="U52" s="127" t="b">
        <f t="shared" si="2"/>
        <v>0</v>
      </c>
      <c r="V52" s="131">
        <f t="shared" si="3"/>
        <v>-3.8166634634979276E-13</v>
      </c>
      <c r="W52" s="131">
        <f t="shared" si="7"/>
        <v>0</v>
      </c>
      <c r="X52" s="127">
        <f t="shared" si="8"/>
        <v>0</v>
      </c>
      <c r="Y52" s="127">
        <f t="shared" si="9"/>
        <v>0</v>
      </c>
      <c r="Z52" s="161">
        <f t="shared" si="4"/>
        <v>0</v>
      </c>
      <c r="AA52" s="127" t="b">
        <f t="shared" si="28"/>
        <v>1</v>
      </c>
      <c r="AB52" s="127" t="b">
        <f t="shared" si="32"/>
        <v>1</v>
      </c>
      <c r="AC52" s="127" t="b">
        <f t="shared" si="5"/>
        <v>0</v>
      </c>
      <c r="AD52" s="127" t="b">
        <f t="shared" si="11"/>
        <v>0</v>
      </c>
      <c r="AE52" s="161">
        <f t="shared" si="12"/>
        <v>0</v>
      </c>
      <c r="AF52" s="127">
        <f t="shared" si="13"/>
        <v>0</v>
      </c>
      <c r="AG52" s="132" t="str">
        <f t="shared" si="14"/>
        <v xml:space="preserve"> </v>
      </c>
      <c r="AH52" s="127">
        <f t="shared" si="15"/>
        <v>0</v>
      </c>
      <c r="AI52" s="132" t="str">
        <f t="shared" si="16"/>
        <v>NA</v>
      </c>
      <c r="AJ52" s="128" t="str">
        <f t="shared" si="17"/>
        <v>NA</v>
      </c>
      <c r="AK52" s="127">
        <f t="shared" si="29"/>
        <v>0</v>
      </c>
      <c r="AL52" s="129" t="str">
        <f t="shared" si="18"/>
        <v>NA</v>
      </c>
      <c r="AM52" s="127" t="str">
        <f t="shared" si="19"/>
        <v>NA</v>
      </c>
      <c r="AN52" s="127">
        <f t="shared" si="20"/>
        <v>0</v>
      </c>
      <c r="AO52" s="127" t="s">
        <v>17</v>
      </c>
      <c r="AP52" s="133">
        <f t="shared" si="21"/>
        <v>0</v>
      </c>
      <c r="AQ52" s="133">
        <f t="shared" si="22"/>
        <v>0</v>
      </c>
      <c r="AR52" s="133">
        <f t="shared" si="23"/>
        <v>0</v>
      </c>
    </row>
    <row r="53" spans="1:44" ht="16.149999999999999" customHeight="1" x14ac:dyDescent="0.25">
      <c r="A53" s="6">
        <v>44</v>
      </c>
      <c r="B53" s="11"/>
      <c r="C53" s="13"/>
      <c r="D53" s="7" t="s">
        <v>28</v>
      </c>
      <c r="E53" s="15"/>
      <c r="F53" s="13"/>
      <c r="G53" s="8" t="s">
        <v>59</v>
      </c>
      <c r="H53" s="16"/>
      <c r="I53" s="28" t="str">
        <f t="shared" si="24"/>
        <v xml:space="preserve"> </v>
      </c>
      <c r="J53" s="27" t="str">
        <f t="shared" si="31"/>
        <v xml:space="preserve"> </v>
      </c>
      <c r="K53" s="22" t="str">
        <f t="shared" si="26"/>
        <v xml:space="preserve"> </v>
      </c>
      <c r="L53" s="23" t="str">
        <f t="shared" si="30"/>
        <v/>
      </c>
      <c r="M53" s="23" t="e">
        <f t="shared" si="27"/>
        <v>#VALUE!</v>
      </c>
      <c r="N53" s="196" t="s">
        <v>321</v>
      </c>
      <c r="O53" s="23">
        <v>41</v>
      </c>
      <c r="P53" s="23">
        <v>6</v>
      </c>
      <c r="R53" s="110" t="b">
        <f t="shared" si="6"/>
        <v>1</v>
      </c>
      <c r="S53" s="127">
        <f t="shared" si="0"/>
        <v>0</v>
      </c>
      <c r="T53" s="127" t="b">
        <f t="shared" si="1"/>
        <v>1</v>
      </c>
      <c r="U53" s="127" t="b">
        <f t="shared" si="2"/>
        <v>1</v>
      </c>
      <c r="V53" s="131">
        <f t="shared" si="3"/>
        <v>-3.8166634634979276E-13</v>
      </c>
      <c r="W53" s="131">
        <f t="shared" si="7"/>
        <v>-7.6333269269958551E-13</v>
      </c>
      <c r="X53" s="127">
        <f t="shared" si="8"/>
        <v>0</v>
      </c>
      <c r="Y53" s="127">
        <f t="shared" si="9"/>
        <v>0</v>
      </c>
      <c r="Z53" s="161">
        <f t="shared" si="4"/>
        <v>0</v>
      </c>
      <c r="AA53" s="127" t="b">
        <f t="shared" si="28"/>
        <v>1</v>
      </c>
      <c r="AB53" s="127" t="b">
        <f t="shared" si="32"/>
        <v>1</v>
      </c>
      <c r="AC53" s="127" t="b">
        <f t="shared" si="5"/>
        <v>1</v>
      </c>
      <c r="AD53" s="127" t="b">
        <f t="shared" si="11"/>
        <v>0</v>
      </c>
      <c r="AE53" s="161">
        <f t="shared" si="12"/>
        <v>0</v>
      </c>
      <c r="AF53" s="127">
        <f t="shared" si="13"/>
        <v>0</v>
      </c>
      <c r="AG53" s="132" t="str">
        <f t="shared" si="14"/>
        <v>NA</v>
      </c>
      <c r="AH53" s="127">
        <f t="shared" si="15"/>
        <v>0</v>
      </c>
      <c r="AI53" s="132" t="str">
        <f t="shared" si="16"/>
        <v>NA</v>
      </c>
      <c r="AJ53" s="128" t="str">
        <f t="shared" si="17"/>
        <v>NA</v>
      </c>
      <c r="AK53" s="127">
        <f t="shared" si="29"/>
        <v>0</v>
      </c>
      <c r="AL53" s="129" t="str">
        <f t="shared" si="18"/>
        <v>NA</v>
      </c>
      <c r="AM53" s="127" t="str">
        <f t="shared" si="19"/>
        <v>NA</v>
      </c>
      <c r="AN53" s="127">
        <f t="shared" si="20"/>
        <v>0</v>
      </c>
      <c r="AO53" s="127" t="s">
        <v>17</v>
      </c>
      <c r="AP53" s="133">
        <f t="shared" si="21"/>
        <v>0</v>
      </c>
      <c r="AQ53" s="133">
        <f t="shared" si="22"/>
        <v>0</v>
      </c>
      <c r="AR53" s="133">
        <f t="shared" si="23"/>
        <v>0</v>
      </c>
    </row>
    <row r="54" spans="1:44" ht="16.149999999999999" customHeight="1" x14ac:dyDescent="0.25">
      <c r="A54" s="9">
        <v>45</v>
      </c>
      <c r="B54" s="11"/>
      <c r="C54" s="13"/>
      <c r="D54" s="7" t="s">
        <v>28</v>
      </c>
      <c r="E54" s="15"/>
      <c r="F54" s="13"/>
      <c r="G54" s="8" t="s">
        <v>59</v>
      </c>
      <c r="H54" s="17"/>
      <c r="I54" s="28" t="str">
        <f t="shared" si="24"/>
        <v xml:space="preserve"> </v>
      </c>
      <c r="J54" s="27" t="str">
        <f t="shared" si="31"/>
        <v xml:space="preserve"> </v>
      </c>
      <c r="K54" s="22" t="str">
        <f t="shared" si="26"/>
        <v xml:space="preserve"> </v>
      </c>
      <c r="L54" s="23" t="str">
        <f t="shared" si="30"/>
        <v/>
      </c>
      <c r="M54" s="23" t="e">
        <f t="shared" si="27"/>
        <v>#VALUE!</v>
      </c>
      <c r="N54" s="196" t="s">
        <v>321</v>
      </c>
      <c r="O54" s="23">
        <v>42</v>
      </c>
      <c r="P54" s="23">
        <v>6</v>
      </c>
      <c r="R54" s="110" t="b">
        <f t="shared" si="6"/>
        <v>1</v>
      </c>
      <c r="S54" s="127">
        <f t="shared" si="0"/>
        <v>0</v>
      </c>
      <c r="T54" s="127" t="b">
        <f t="shared" si="1"/>
        <v>1</v>
      </c>
      <c r="U54" s="127" t="b">
        <f t="shared" si="2"/>
        <v>1</v>
      </c>
      <c r="V54" s="131">
        <f t="shared" si="3"/>
        <v>-3.8166634634979276E-13</v>
      </c>
      <c r="W54" s="131">
        <f t="shared" si="7"/>
        <v>0</v>
      </c>
      <c r="X54" s="127">
        <f t="shared" si="8"/>
        <v>0</v>
      </c>
      <c r="Y54" s="127">
        <f t="shared" si="9"/>
        <v>0</v>
      </c>
      <c r="Z54" s="161">
        <f t="shared" si="4"/>
        <v>0</v>
      </c>
      <c r="AA54" s="127" t="b">
        <f t="shared" si="28"/>
        <v>1</v>
      </c>
      <c r="AB54" s="127" t="b">
        <f t="shared" si="32"/>
        <v>1</v>
      </c>
      <c r="AC54" s="127" t="b">
        <f t="shared" si="5"/>
        <v>1</v>
      </c>
      <c r="AD54" s="127" t="b">
        <f t="shared" si="11"/>
        <v>1</v>
      </c>
      <c r="AE54" s="161">
        <f t="shared" si="12"/>
        <v>0</v>
      </c>
      <c r="AF54" s="127">
        <f t="shared" si="13"/>
        <v>0</v>
      </c>
      <c r="AG54" s="132" t="str">
        <f t="shared" si="14"/>
        <v xml:space="preserve"> </v>
      </c>
      <c r="AH54" s="127">
        <f t="shared" si="15"/>
        <v>0</v>
      </c>
      <c r="AI54" s="132" t="str">
        <f t="shared" si="16"/>
        <v>W</v>
      </c>
      <c r="AJ54" s="128">
        <f t="shared" si="17"/>
        <v>270</v>
      </c>
      <c r="AK54" s="127">
        <f t="shared" si="29"/>
        <v>0</v>
      </c>
      <c r="AL54" s="129">
        <f t="shared" si="18"/>
        <v>0</v>
      </c>
      <c r="AM54" s="127" t="str">
        <f t="shared" si="19"/>
        <v>W</v>
      </c>
      <c r="AN54" s="127">
        <f t="shared" si="20"/>
        <v>0</v>
      </c>
      <c r="AO54" s="127" t="s">
        <v>17</v>
      </c>
      <c r="AP54" s="133">
        <f t="shared" si="21"/>
        <v>0</v>
      </c>
      <c r="AQ54" s="133">
        <f t="shared" si="22"/>
        <v>0</v>
      </c>
      <c r="AR54" s="133">
        <f t="shared" si="23"/>
        <v>0</v>
      </c>
    </row>
    <row r="55" spans="1:44" ht="16.149999999999999" customHeight="1" x14ac:dyDescent="0.25">
      <c r="A55" s="6">
        <v>46</v>
      </c>
      <c r="B55" s="11"/>
      <c r="C55" s="13"/>
      <c r="D55" s="7" t="s">
        <v>28</v>
      </c>
      <c r="E55" s="15"/>
      <c r="F55" s="13"/>
      <c r="G55" s="8" t="s">
        <v>59</v>
      </c>
      <c r="H55" s="17"/>
      <c r="I55" s="28" t="str">
        <f t="shared" si="24"/>
        <v xml:space="preserve"> </v>
      </c>
      <c r="J55" s="27" t="str">
        <f t="shared" si="31"/>
        <v xml:space="preserve"> </v>
      </c>
      <c r="K55" s="22" t="str">
        <f t="shared" si="26"/>
        <v xml:space="preserve"> </v>
      </c>
      <c r="L55" s="23" t="str">
        <f t="shared" si="30"/>
        <v/>
      </c>
      <c r="M55" s="23" t="e">
        <f t="shared" si="27"/>
        <v>#VALUE!</v>
      </c>
      <c r="N55" s="196" t="s">
        <v>321</v>
      </c>
      <c r="O55" s="23">
        <v>42</v>
      </c>
      <c r="P55" s="23">
        <v>6</v>
      </c>
      <c r="R55" s="110" t="b">
        <f t="shared" si="6"/>
        <v>1</v>
      </c>
      <c r="S55" s="127">
        <f t="shared" si="0"/>
        <v>0</v>
      </c>
      <c r="T55" s="127" t="b">
        <f t="shared" si="1"/>
        <v>1</v>
      </c>
      <c r="U55" s="127" t="b">
        <f t="shared" si="2"/>
        <v>1</v>
      </c>
      <c r="V55" s="131">
        <f t="shared" si="3"/>
        <v>-3.8166634634979276E-13</v>
      </c>
      <c r="W55" s="131">
        <f t="shared" si="7"/>
        <v>0</v>
      </c>
      <c r="X55" s="127">
        <f t="shared" si="8"/>
        <v>0</v>
      </c>
      <c r="Y55" s="127">
        <f t="shared" si="9"/>
        <v>0</v>
      </c>
      <c r="Z55" s="161">
        <f t="shared" si="4"/>
        <v>0</v>
      </c>
      <c r="AA55" s="127" t="b">
        <f t="shared" si="28"/>
        <v>1</v>
      </c>
      <c r="AB55" s="127" t="b">
        <f t="shared" si="32"/>
        <v>1</v>
      </c>
      <c r="AC55" s="127" t="b">
        <f t="shared" si="5"/>
        <v>1</v>
      </c>
      <c r="AD55" s="127" t="b">
        <f t="shared" si="11"/>
        <v>1</v>
      </c>
      <c r="AE55" s="161">
        <f t="shared" si="12"/>
        <v>0</v>
      </c>
      <c r="AF55" s="127">
        <f t="shared" si="13"/>
        <v>0</v>
      </c>
      <c r="AG55" s="132" t="str">
        <f t="shared" si="14"/>
        <v xml:space="preserve"> </v>
      </c>
      <c r="AH55" s="127">
        <f t="shared" si="15"/>
        <v>0</v>
      </c>
      <c r="AI55" s="132" t="str">
        <f t="shared" si="16"/>
        <v>W</v>
      </c>
      <c r="AJ55" s="128">
        <f t="shared" si="17"/>
        <v>270</v>
      </c>
      <c r="AK55" s="127">
        <f t="shared" si="29"/>
        <v>0</v>
      </c>
      <c r="AL55" s="129">
        <f t="shared" si="18"/>
        <v>0</v>
      </c>
      <c r="AM55" s="127" t="str">
        <f t="shared" si="19"/>
        <v>W</v>
      </c>
      <c r="AN55" s="127">
        <f t="shared" si="20"/>
        <v>0</v>
      </c>
      <c r="AO55" s="127" t="s">
        <v>17</v>
      </c>
      <c r="AP55" s="133">
        <f t="shared" si="21"/>
        <v>0</v>
      </c>
      <c r="AQ55" s="133">
        <f t="shared" si="22"/>
        <v>0</v>
      </c>
      <c r="AR55" s="133">
        <f t="shared" si="23"/>
        <v>0</v>
      </c>
    </row>
    <row r="56" spans="1:44" ht="16.149999999999999" customHeight="1" x14ac:dyDescent="0.25">
      <c r="A56" s="9">
        <v>47</v>
      </c>
      <c r="B56" s="11"/>
      <c r="C56" s="13"/>
      <c r="D56" s="7" t="s">
        <v>28</v>
      </c>
      <c r="E56" s="15"/>
      <c r="F56" s="13"/>
      <c r="G56" s="8" t="s">
        <v>59</v>
      </c>
      <c r="H56" s="46"/>
      <c r="I56" s="28" t="str">
        <f t="shared" si="24"/>
        <v xml:space="preserve"> </v>
      </c>
      <c r="J56" s="27" t="str">
        <f t="shared" si="31"/>
        <v xml:space="preserve"> </v>
      </c>
      <c r="K56" s="22" t="str">
        <f t="shared" si="26"/>
        <v xml:space="preserve"> </v>
      </c>
      <c r="L56" s="23" t="str">
        <f t="shared" si="30"/>
        <v/>
      </c>
      <c r="M56" s="23" t="e">
        <f t="shared" si="27"/>
        <v>#VALUE!</v>
      </c>
      <c r="N56" s="196" t="s">
        <v>321</v>
      </c>
      <c r="O56" s="23">
        <v>41</v>
      </c>
      <c r="P56" s="23">
        <v>6</v>
      </c>
      <c r="R56" s="110" t="b">
        <f t="shared" si="6"/>
        <v>1</v>
      </c>
      <c r="S56" s="127">
        <f t="shared" si="0"/>
        <v>0</v>
      </c>
      <c r="T56" s="127" t="b">
        <f t="shared" si="1"/>
        <v>1</v>
      </c>
      <c r="U56" s="127" t="b">
        <f t="shared" si="2"/>
        <v>1</v>
      </c>
      <c r="V56" s="131">
        <f t="shared" si="3"/>
        <v>-3.8166634634979276E-13</v>
      </c>
      <c r="W56" s="131">
        <f t="shared" si="7"/>
        <v>0</v>
      </c>
      <c r="X56" s="127">
        <f t="shared" si="8"/>
        <v>0</v>
      </c>
      <c r="Y56" s="127">
        <f t="shared" si="9"/>
        <v>0</v>
      </c>
      <c r="Z56" s="161">
        <f t="shared" si="4"/>
        <v>0</v>
      </c>
      <c r="AA56" s="127" t="b">
        <f t="shared" si="28"/>
        <v>1</v>
      </c>
      <c r="AB56" s="127" t="b">
        <f t="shared" si="32"/>
        <v>1</v>
      </c>
      <c r="AC56" s="127" t="b">
        <f t="shared" si="5"/>
        <v>1</v>
      </c>
      <c r="AD56" s="127" t="b">
        <f t="shared" si="11"/>
        <v>1</v>
      </c>
      <c r="AE56" s="161">
        <f t="shared" si="12"/>
        <v>0</v>
      </c>
      <c r="AF56" s="127">
        <f t="shared" si="13"/>
        <v>0</v>
      </c>
      <c r="AG56" s="132" t="str">
        <f t="shared" si="14"/>
        <v xml:space="preserve"> </v>
      </c>
      <c r="AH56" s="127">
        <f t="shared" si="15"/>
        <v>0</v>
      </c>
      <c r="AI56" s="132" t="str">
        <f t="shared" si="16"/>
        <v>W</v>
      </c>
      <c r="AJ56" s="128">
        <f t="shared" si="17"/>
        <v>270</v>
      </c>
      <c r="AK56" s="127">
        <f t="shared" si="29"/>
        <v>0</v>
      </c>
      <c r="AL56" s="129">
        <f t="shared" si="18"/>
        <v>0</v>
      </c>
      <c r="AM56" s="127" t="str">
        <f t="shared" si="19"/>
        <v>W</v>
      </c>
      <c r="AN56" s="127">
        <f t="shared" si="20"/>
        <v>0</v>
      </c>
      <c r="AO56" s="127" t="s">
        <v>17</v>
      </c>
      <c r="AP56" s="133">
        <f t="shared" si="21"/>
        <v>0</v>
      </c>
      <c r="AQ56" s="133">
        <f t="shared" si="22"/>
        <v>0</v>
      </c>
      <c r="AR56" s="133">
        <f t="shared" si="23"/>
        <v>0</v>
      </c>
    </row>
    <row r="57" spans="1:44" ht="16.149999999999999" customHeight="1" x14ac:dyDescent="0.25">
      <c r="A57" s="6">
        <v>48</v>
      </c>
      <c r="B57" s="11"/>
      <c r="C57" s="13"/>
      <c r="D57" s="7" t="s">
        <v>28</v>
      </c>
      <c r="E57" s="15"/>
      <c r="F57" s="13"/>
      <c r="G57" s="8" t="s">
        <v>59</v>
      </c>
      <c r="H57" s="46"/>
      <c r="I57" s="28" t="str">
        <f t="shared" si="24"/>
        <v xml:space="preserve"> </v>
      </c>
      <c r="J57" s="27" t="str">
        <f t="shared" si="31"/>
        <v xml:space="preserve"> </v>
      </c>
      <c r="K57" s="22" t="str">
        <f t="shared" si="26"/>
        <v xml:space="preserve"> </v>
      </c>
      <c r="L57" s="23" t="str">
        <f t="shared" si="30"/>
        <v/>
      </c>
      <c r="M57" s="23" t="e">
        <f t="shared" si="27"/>
        <v>#VALUE!</v>
      </c>
      <c r="N57" s="196" t="s">
        <v>321</v>
      </c>
      <c r="O57" s="23">
        <v>29</v>
      </c>
      <c r="P57" s="23">
        <v>6</v>
      </c>
      <c r="R57" s="110" t="b">
        <f t="shared" si="6"/>
        <v>1</v>
      </c>
      <c r="S57" s="127">
        <f t="shared" si="0"/>
        <v>0</v>
      </c>
      <c r="T57" s="127" t="b">
        <f t="shared" si="1"/>
        <v>1</v>
      </c>
      <c r="U57" s="127" t="b">
        <f t="shared" si="2"/>
        <v>1</v>
      </c>
      <c r="V57" s="131">
        <f t="shared" si="3"/>
        <v>-3.8166634634979276E-13</v>
      </c>
      <c r="W57" s="131">
        <f t="shared" si="7"/>
        <v>0</v>
      </c>
      <c r="X57" s="127">
        <f t="shared" si="8"/>
        <v>0</v>
      </c>
      <c r="Y57" s="127">
        <f t="shared" si="9"/>
        <v>0</v>
      </c>
      <c r="Z57" s="161">
        <f t="shared" si="4"/>
        <v>0</v>
      </c>
      <c r="AA57" s="127" t="b">
        <f t="shared" si="28"/>
        <v>1</v>
      </c>
      <c r="AB57" s="127" t="b">
        <f t="shared" si="32"/>
        <v>1</v>
      </c>
      <c r="AC57" s="127" t="b">
        <f t="shared" si="5"/>
        <v>1</v>
      </c>
      <c r="AD57" s="127" t="b">
        <f t="shared" si="11"/>
        <v>1</v>
      </c>
      <c r="AE57" s="161">
        <f t="shared" si="12"/>
        <v>0</v>
      </c>
      <c r="AF57" s="127">
        <f t="shared" si="13"/>
        <v>0</v>
      </c>
      <c r="AG57" s="132" t="str">
        <f t="shared" si="14"/>
        <v xml:space="preserve"> </v>
      </c>
      <c r="AH57" s="127">
        <f t="shared" si="15"/>
        <v>0</v>
      </c>
      <c r="AI57" s="132" t="str">
        <f t="shared" si="16"/>
        <v>W</v>
      </c>
      <c r="AJ57" s="128">
        <f t="shared" si="17"/>
        <v>270</v>
      </c>
      <c r="AK57" s="127">
        <f t="shared" si="29"/>
        <v>0</v>
      </c>
      <c r="AL57" s="129">
        <f t="shared" si="18"/>
        <v>0</v>
      </c>
      <c r="AM57" s="127" t="str">
        <f t="shared" si="19"/>
        <v>W</v>
      </c>
      <c r="AN57" s="127">
        <f t="shared" si="20"/>
        <v>0</v>
      </c>
      <c r="AO57" s="127" t="s">
        <v>17</v>
      </c>
      <c r="AP57" s="133">
        <f t="shared" si="21"/>
        <v>0</v>
      </c>
      <c r="AQ57" s="133">
        <f t="shared" si="22"/>
        <v>0</v>
      </c>
      <c r="AR57" s="133">
        <f t="shared" si="23"/>
        <v>0</v>
      </c>
    </row>
    <row r="58" spans="1:44" ht="16.149999999999999" customHeight="1" x14ac:dyDescent="0.25">
      <c r="A58" s="9">
        <v>49</v>
      </c>
      <c r="B58" s="11"/>
      <c r="C58" s="13"/>
      <c r="D58" s="7" t="s">
        <v>28</v>
      </c>
      <c r="E58" s="15"/>
      <c r="F58" s="13"/>
      <c r="G58" s="8" t="s">
        <v>59</v>
      </c>
      <c r="H58" s="46"/>
      <c r="I58" s="28" t="str">
        <f t="shared" si="24"/>
        <v xml:space="preserve"> </v>
      </c>
      <c r="J58" s="27" t="str">
        <f t="shared" si="31"/>
        <v xml:space="preserve"> </v>
      </c>
      <c r="K58" s="22" t="str">
        <f t="shared" si="26"/>
        <v xml:space="preserve"> </v>
      </c>
      <c r="L58" s="23" t="str">
        <f t="shared" si="30"/>
        <v/>
      </c>
      <c r="M58" s="23" t="e">
        <f t="shared" si="27"/>
        <v>#VALUE!</v>
      </c>
      <c r="N58" s="196" t="s">
        <v>321</v>
      </c>
      <c r="O58" s="23">
        <v>25.9</v>
      </c>
      <c r="P58" s="23">
        <v>6</v>
      </c>
      <c r="R58" s="110" t="b">
        <f t="shared" si="6"/>
        <v>1</v>
      </c>
      <c r="S58" s="127">
        <f t="shared" si="0"/>
        <v>0</v>
      </c>
      <c r="T58" s="127" t="b">
        <f t="shared" si="1"/>
        <v>1</v>
      </c>
      <c r="U58" s="127" t="b">
        <f t="shared" si="2"/>
        <v>1</v>
      </c>
      <c r="V58" s="131">
        <f t="shared" si="3"/>
        <v>-3.8166634634979276E-13</v>
      </c>
      <c r="W58" s="131">
        <f t="shared" si="7"/>
        <v>0</v>
      </c>
      <c r="X58" s="127">
        <f t="shared" si="8"/>
        <v>0</v>
      </c>
      <c r="Y58" s="127">
        <f t="shared" si="9"/>
        <v>0</v>
      </c>
      <c r="Z58" s="161">
        <f t="shared" si="4"/>
        <v>0</v>
      </c>
      <c r="AA58" s="127" t="b">
        <f t="shared" si="28"/>
        <v>1</v>
      </c>
      <c r="AB58" s="127" t="b">
        <f t="shared" si="32"/>
        <v>1</v>
      </c>
      <c r="AC58" s="127" t="b">
        <f t="shared" si="5"/>
        <v>1</v>
      </c>
      <c r="AD58" s="127" t="b">
        <f t="shared" si="11"/>
        <v>1</v>
      </c>
      <c r="AE58" s="161">
        <f t="shared" si="12"/>
        <v>0</v>
      </c>
      <c r="AF58" s="127">
        <f t="shared" si="13"/>
        <v>0</v>
      </c>
      <c r="AG58" s="132" t="str">
        <f t="shared" si="14"/>
        <v xml:space="preserve"> </v>
      </c>
      <c r="AH58" s="127">
        <f t="shared" si="15"/>
        <v>0</v>
      </c>
      <c r="AI58" s="132" t="str">
        <f t="shared" si="16"/>
        <v>W</v>
      </c>
      <c r="AJ58" s="128">
        <f t="shared" si="17"/>
        <v>270</v>
      </c>
      <c r="AK58" s="127">
        <f t="shared" si="29"/>
        <v>0</v>
      </c>
      <c r="AL58" s="129">
        <f t="shared" si="18"/>
        <v>0</v>
      </c>
      <c r="AM58" s="127" t="str">
        <f t="shared" si="19"/>
        <v>W</v>
      </c>
      <c r="AN58" s="127">
        <f t="shared" si="20"/>
        <v>0</v>
      </c>
      <c r="AO58" s="127" t="s">
        <v>17</v>
      </c>
      <c r="AP58" s="133">
        <f t="shared" si="21"/>
        <v>0</v>
      </c>
      <c r="AQ58" s="133">
        <f t="shared" si="22"/>
        <v>0</v>
      </c>
      <c r="AR58" s="133">
        <f t="shared" si="23"/>
        <v>0</v>
      </c>
    </row>
    <row r="59" spans="1:44" ht="16.149999999999999" customHeight="1" x14ac:dyDescent="0.25">
      <c r="A59" s="6">
        <v>50</v>
      </c>
      <c r="B59" s="11"/>
      <c r="C59" s="13"/>
      <c r="D59" s="7" t="s">
        <v>28</v>
      </c>
      <c r="E59" s="15"/>
      <c r="F59" s="13"/>
      <c r="G59" s="8" t="s">
        <v>59</v>
      </c>
      <c r="H59" s="18"/>
      <c r="I59" s="28" t="str">
        <f t="shared" si="24"/>
        <v xml:space="preserve"> </v>
      </c>
      <c r="J59" s="27" t="str">
        <f t="shared" si="31"/>
        <v xml:space="preserve"> </v>
      </c>
      <c r="K59" s="22" t="str">
        <f t="shared" si="26"/>
        <v xml:space="preserve"> </v>
      </c>
      <c r="L59" s="23" t="str">
        <f t="shared" si="30"/>
        <v/>
      </c>
      <c r="M59" s="23" t="e">
        <f t="shared" si="27"/>
        <v>#VALUE!</v>
      </c>
      <c r="N59" s="196" t="s">
        <v>321</v>
      </c>
      <c r="O59" s="23">
        <v>24</v>
      </c>
      <c r="P59" s="23">
        <v>6</v>
      </c>
      <c r="R59" s="110" t="b">
        <f t="shared" si="6"/>
        <v>1</v>
      </c>
      <c r="S59" s="127">
        <f t="shared" si="0"/>
        <v>0</v>
      </c>
      <c r="T59" s="127" t="b">
        <f t="shared" si="1"/>
        <v>1</v>
      </c>
      <c r="U59" s="127" t="b">
        <f t="shared" si="2"/>
        <v>1</v>
      </c>
      <c r="V59" s="131">
        <f t="shared" si="3"/>
        <v>-3.8166634634979276E-13</v>
      </c>
      <c r="W59" s="131">
        <f t="shared" si="7"/>
        <v>0</v>
      </c>
      <c r="X59" s="127">
        <f t="shared" si="8"/>
        <v>0</v>
      </c>
      <c r="Y59" s="127">
        <f t="shared" si="9"/>
        <v>0</v>
      </c>
      <c r="Z59" s="161">
        <f t="shared" si="4"/>
        <v>0</v>
      </c>
      <c r="AA59" s="127" t="b">
        <f t="shared" si="28"/>
        <v>1</v>
      </c>
      <c r="AB59" s="127" t="b">
        <f t="shared" si="32"/>
        <v>1</v>
      </c>
      <c r="AC59" s="127" t="b">
        <f t="shared" si="5"/>
        <v>1</v>
      </c>
      <c r="AD59" s="127" t="b">
        <f t="shared" si="11"/>
        <v>1</v>
      </c>
      <c r="AE59" s="161">
        <f t="shared" si="12"/>
        <v>0</v>
      </c>
      <c r="AF59" s="127">
        <f t="shared" si="13"/>
        <v>0</v>
      </c>
      <c r="AG59" s="132" t="str">
        <f t="shared" si="14"/>
        <v xml:space="preserve"> </v>
      </c>
      <c r="AH59" s="127">
        <f t="shared" si="15"/>
        <v>0</v>
      </c>
      <c r="AI59" s="132" t="str">
        <f t="shared" si="16"/>
        <v>W</v>
      </c>
      <c r="AJ59" s="128">
        <f t="shared" si="17"/>
        <v>270</v>
      </c>
      <c r="AK59" s="127">
        <f t="shared" si="29"/>
        <v>0</v>
      </c>
      <c r="AL59" s="129">
        <f t="shared" si="18"/>
        <v>0</v>
      </c>
      <c r="AM59" s="127" t="str">
        <f t="shared" si="19"/>
        <v>W</v>
      </c>
      <c r="AN59" s="127">
        <f t="shared" si="20"/>
        <v>0</v>
      </c>
      <c r="AO59" s="127" t="s">
        <v>17</v>
      </c>
      <c r="AP59" s="133">
        <f t="shared" si="21"/>
        <v>0</v>
      </c>
      <c r="AQ59" s="133">
        <f t="shared" si="22"/>
        <v>0</v>
      </c>
      <c r="AR59" s="133">
        <f t="shared" si="23"/>
        <v>0</v>
      </c>
    </row>
    <row r="60" spans="1:44" ht="16.149999999999999" customHeight="1" x14ac:dyDescent="0.25">
      <c r="A60" s="9">
        <v>51</v>
      </c>
      <c r="B60" s="11"/>
      <c r="C60" s="13"/>
      <c r="D60" s="7" t="s">
        <v>28</v>
      </c>
      <c r="E60" s="15"/>
      <c r="F60" s="13"/>
      <c r="G60" s="8" t="s">
        <v>59</v>
      </c>
      <c r="H60" s="46"/>
      <c r="I60" s="28" t="str">
        <f t="shared" si="24"/>
        <v xml:space="preserve"> </v>
      </c>
      <c r="J60" s="27" t="str">
        <f t="shared" si="31"/>
        <v xml:space="preserve"> </v>
      </c>
      <c r="K60" s="22" t="str">
        <f t="shared" si="26"/>
        <v xml:space="preserve"> </v>
      </c>
      <c r="L60" s="23" t="str">
        <f t="shared" si="30"/>
        <v/>
      </c>
      <c r="M60" s="23" t="e">
        <f t="shared" si="27"/>
        <v>#VALUE!</v>
      </c>
      <c r="N60" s="196" t="s">
        <v>321</v>
      </c>
      <c r="O60" s="23">
        <v>37</v>
      </c>
      <c r="P60" s="23">
        <v>6</v>
      </c>
      <c r="R60" s="110" t="b">
        <f t="shared" si="6"/>
        <v>1</v>
      </c>
      <c r="S60" s="127">
        <f t="shared" si="0"/>
        <v>0</v>
      </c>
      <c r="T60" s="127" t="b">
        <f t="shared" si="1"/>
        <v>1</v>
      </c>
      <c r="U60" s="127" t="b">
        <f t="shared" si="2"/>
        <v>1</v>
      </c>
      <c r="V60" s="131">
        <f t="shared" si="3"/>
        <v>-3.8166634634979276E-13</v>
      </c>
      <c r="W60" s="131">
        <f t="shared" si="7"/>
        <v>0</v>
      </c>
      <c r="X60" s="127">
        <f t="shared" si="8"/>
        <v>0</v>
      </c>
      <c r="Y60" s="127">
        <f t="shared" si="9"/>
        <v>0</v>
      </c>
      <c r="Z60" s="161">
        <f t="shared" si="4"/>
        <v>0</v>
      </c>
      <c r="AA60" s="127" t="b">
        <f t="shared" si="28"/>
        <v>1</v>
      </c>
      <c r="AB60" s="127" t="b">
        <f t="shared" si="32"/>
        <v>1</v>
      </c>
      <c r="AC60" s="127" t="b">
        <f t="shared" si="5"/>
        <v>1</v>
      </c>
      <c r="AD60" s="127" t="b">
        <f t="shared" si="11"/>
        <v>1</v>
      </c>
      <c r="AE60" s="161">
        <f t="shared" si="12"/>
        <v>0</v>
      </c>
      <c r="AF60" s="127">
        <f t="shared" si="13"/>
        <v>0</v>
      </c>
      <c r="AG60" s="132" t="str">
        <f t="shared" si="14"/>
        <v xml:space="preserve"> </v>
      </c>
      <c r="AH60" s="127">
        <f t="shared" si="15"/>
        <v>0</v>
      </c>
      <c r="AI60" s="132" t="str">
        <f t="shared" si="16"/>
        <v>W</v>
      </c>
      <c r="AJ60" s="128">
        <f t="shared" si="17"/>
        <v>270</v>
      </c>
      <c r="AK60" s="127">
        <f t="shared" si="29"/>
        <v>0</v>
      </c>
      <c r="AL60" s="129">
        <f t="shared" si="18"/>
        <v>0</v>
      </c>
      <c r="AM60" s="127" t="str">
        <f t="shared" si="19"/>
        <v>W</v>
      </c>
      <c r="AN60" s="127">
        <f t="shared" si="20"/>
        <v>0</v>
      </c>
      <c r="AO60" s="127" t="s">
        <v>17</v>
      </c>
      <c r="AP60" s="133">
        <f t="shared" si="21"/>
        <v>0</v>
      </c>
      <c r="AQ60" s="133">
        <f t="shared" si="22"/>
        <v>0</v>
      </c>
      <c r="AR60" s="133">
        <f t="shared" si="23"/>
        <v>0</v>
      </c>
    </row>
    <row r="61" spans="1:44" ht="16.149999999999999" customHeight="1" x14ac:dyDescent="0.25">
      <c r="A61" s="6">
        <v>52</v>
      </c>
      <c r="B61" s="11"/>
      <c r="C61" s="13"/>
      <c r="D61" s="7" t="s">
        <v>28</v>
      </c>
      <c r="E61" s="15"/>
      <c r="F61" s="13"/>
      <c r="G61" s="8" t="s">
        <v>59</v>
      </c>
      <c r="H61" s="46"/>
      <c r="I61" s="28" t="str">
        <f t="shared" si="24"/>
        <v xml:space="preserve"> </v>
      </c>
      <c r="J61" s="27" t="str">
        <f t="shared" si="31"/>
        <v xml:space="preserve"> </v>
      </c>
      <c r="K61" s="22" t="str">
        <f t="shared" si="26"/>
        <v xml:space="preserve"> </v>
      </c>
      <c r="L61" s="23" t="str">
        <f t="shared" si="30"/>
        <v/>
      </c>
      <c r="M61" s="23" t="e">
        <f t="shared" si="27"/>
        <v>#VALUE!</v>
      </c>
      <c r="N61" s="196" t="s">
        <v>321</v>
      </c>
      <c r="O61" s="23">
        <v>37</v>
      </c>
      <c r="P61" s="23">
        <v>6</v>
      </c>
      <c r="R61" s="110" t="b">
        <f>OR(B60="",C60="",D60="",E60="",F60="",G60="",B60=" ",C60=" ",D60=" ",E60=" ",F60=" ",G60=" ",B61="",C61="",D61="",E61="",F61="",G61="",B61=" ",C61=" ",D61=" ",E61=" ",F61=" ",G61=" ")</f>
        <v>1</v>
      </c>
      <c r="S61" s="127">
        <f t="shared" si="0"/>
        <v>0</v>
      </c>
      <c r="T61" s="127" t="b">
        <f t="shared" si="1"/>
        <v>1</v>
      </c>
      <c r="U61" s="127" t="b">
        <f t="shared" si="2"/>
        <v>1</v>
      </c>
      <c r="V61" s="131">
        <f t="shared" si="3"/>
        <v>-3.8166634634979276E-13</v>
      </c>
      <c r="W61" s="131">
        <f>IF(D60=D61,IF(V61&gt;V60,V61-V60,V60-V61),V60+V61)</f>
        <v>0</v>
      </c>
      <c r="X61" s="127">
        <f>IF(D60=D61,IF(S61&gt;S60,S61-S60,S60-S61),S60+S61)</f>
        <v>0</v>
      </c>
      <c r="Y61" s="127">
        <f>IF(D60=D61,(S60+S61)/2,IF(S60&gt;S61,(S60-S61)/2,(S61-S60)/2))</f>
        <v>0</v>
      </c>
      <c r="Z61" s="161">
        <f t="shared" si="4"/>
        <v>0</v>
      </c>
      <c r="AA61" s="127" t="b">
        <f t="shared" si="28"/>
        <v>1</v>
      </c>
      <c r="AB61" s="127" t="b">
        <f>AND(T60,T61,AA60,AA61)</f>
        <v>1</v>
      </c>
      <c r="AC61" s="127" t="b">
        <f t="shared" si="5"/>
        <v>1</v>
      </c>
      <c r="AD61" s="127" t="b">
        <f>AND(U60=TRUE,U61=TRUE,AC60=TRUE,AC61=TRUE)</f>
        <v>1</v>
      </c>
      <c r="AE61" s="161">
        <f>IF(G60=G61,IF(Z61&gt;Z60,Z61-Z60,Z60-Z61),Z60+Z61)</f>
        <v>0</v>
      </c>
      <c r="AF61" s="127">
        <f t="shared" si="13"/>
        <v>0</v>
      </c>
      <c r="AG61" s="132" t="str">
        <f>IF(W61=0," ",IF(AD61=TRUE,IF(D60=D61,IF(S61&gt;S60,IF(D61="N","N","S"),IF(D61="N","S","N")),D61),"NA"))</f>
        <v xml:space="preserve"> </v>
      </c>
      <c r="AH61" s="127">
        <f t="shared" si="15"/>
        <v>0</v>
      </c>
      <c r="AI61" s="132" t="str">
        <f>IF(AD61=TRUE,IF(G60=G61,IF(Z61&gt;Z60,IF(G61="E","E","W"),IF(G61="E","W","E")),G61),"NA")</f>
        <v>W</v>
      </c>
      <c r="AJ61" s="128">
        <f t="shared" si="17"/>
        <v>270</v>
      </c>
      <c r="AK61" s="127">
        <f t="shared" si="29"/>
        <v>0</v>
      </c>
      <c r="AL61" s="129">
        <f t="shared" si="18"/>
        <v>0</v>
      </c>
      <c r="AM61" s="127" t="str">
        <f>IF(AE61&gt;180,IF(G60="E","E","W"),AI61)</f>
        <v>W</v>
      </c>
      <c r="AN61" s="127">
        <f>IF(G60=G61,IF(Z61&gt;Z60,Z61-Z60,Z60-Z61),IF((Z60+Z61)&gt;180,360-(Z60+Z61),Z60+Z61))</f>
        <v>0</v>
      </c>
      <c r="AO61" s="127" t="s">
        <v>17</v>
      </c>
      <c r="AP61" s="133">
        <f>RADIANS(S60)</f>
        <v>0</v>
      </c>
      <c r="AQ61" s="133">
        <f t="shared" si="22"/>
        <v>0</v>
      </c>
      <c r="AR61" s="133">
        <f t="shared" si="23"/>
        <v>0</v>
      </c>
    </row>
    <row r="62" spans="1:44" ht="16.149999999999999" customHeight="1" x14ac:dyDescent="0.25">
      <c r="A62" s="9">
        <v>53</v>
      </c>
      <c r="B62" s="11"/>
      <c r="C62" s="13"/>
      <c r="D62" s="7" t="s">
        <v>28</v>
      </c>
      <c r="E62" s="15"/>
      <c r="F62" s="13"/>
      <c r="G62" s="8" t="s">
        <v>59</v>
      </c>
      <c r="H62" s="18"/>
      <c r="I62" s="28" t="str">
        <f t="shared" si="24"/>
        <v xml:space="preserve"> </v>
      </c>
      <c r="J62" s="27" t="str">
        <f t="shared" si="31"/>
        <v xml:space="preserve"> </v>
      </c>
      <c r="K62" s="22" t="str">
        <f t="shared" si="26"/>
        <v xml:space="preserve"> </v>
      </c>
      <c r="L62" s="23" t="str">
        <f t="shared" si="30"/>
        <v/>
      </c>
      <c r="M62" s="23" t="e">
        <f t="shared" si="27"/>
        <v>#VALUE!</v>
      </c>
      <c r="N62" s="196" t="s">
        <v>321</v>
      </c>
      <c r="O62" s="23">
        <v>30</v>
      </c>
      <c r="P62" s="23">
        <v>6</v>
      </c>
      <c r="R62" s="110" t="b">
        <f t="shared" si="6"/>
        <v>1</v>
      </c>
      <c r="S62" s="127">
        <f t="shared" si="0"/>
        <v>0</v>
      </c>
      <c r="T62" s="127" t="b">
        <f t="shared" si="1"/>
        <v>1</v>
      </c>
      <c r="U62" s="127" t="b">
        <f t="shared" si="2"/>
        <v>1</v>
      </c>
      <c r="V62" s="131">
        <f t="shared" si="3"/>
        <v>-3.8166634634979276E-13</v>
      </c>
      <c r="W62" s="131">
        <f t="shared" si="7"/>
        <v>0</v>
      </c>
      <c r="X62" s="127">
        <f t="shared" si="8"/>
        <v>0</v>
      </c>
      <c r="Y62" s="127">
        <f t="shared" si="9"/>
        <v>0</v>
      </c>
      <c r="Z62" s="161">
        <f t="shared" si="4"/>
        <v>0</v>
      </c>
      <c r="AA62" s="127" t="b">
        <f t="shared" si="28"/>
        <v>1</v>
      </c>
      <c r="AB62" s="127" t="b">
        <f t="shared" si="32"/>
        <v>1</v>
      </c>
      <c r="AC62" s="127" t="b">
        <f t="shared" si="5"/>
        <v>1</v>
      </c>
      <c r="AD62" s="127" t="b">
        <f t="shared" si="11"/>
        <v>1</v>
      </c>
      <c r="AE62" s="161">
        <f t="shared" si="12"/>
        <v>0</v>
      </c>
      <c r="AF62" s="127">
        <f t="shared" si="13"/>
        <v>0</v>
      </c>
      <c r="AG62" s="132" t="str">
        <f t="shared" si="14"/>
        <v xml:space="preserve"> </v>
      </c>
      <c r="AH62" s="127">
        <f t="shared" si="15"/>
        <v>0</v>
      </c>
      <c r="AI62" s="132" t="str">
        <f t="shared" si="16"/>
        <v>W</v>
      </c>
      <c r="AJ62" s="128">
        <f t="shared" si="17"/>
        <v>270</v>
      </c>
      <c r="AK62" s="127">
        <f t="shared" si="29"/>
        <v>0</v>
      </c>
      <c r="AL62" s="129">
        <f t="shared" si="18"/>
        <v>0</v>
      </c>
      <c r="AM62" s="127" t="str">
        <f t="shared" si="19"/>
        <v>W</v>
      </c>
      <c r="AN62" s="127">
        <f t="shared" si="20"/>
        <v>0</v>
      </c>
      <c r="AO62" s="127" t="s">
        <v>17</v>
      </c>
      <c r="AP62" s="133">
        <f t="shared" si="21"/>
        <v>0</v>
      </c>
      <c r="AQ62" s="133">
        <f t="shared" si="22"/>
        <v>0</v>
      </c>
      <c r="AR62" s="133">
        <f t="shared" si="23"/>
        <v>0</v>
      </c>
    </row>
    <row r="63" spans="1:44" ht="16.149999999999999" customHeight="1" x14ac:dyDescent="0.25">
      <c r="A63" s="6">
        <v>54</v>
      </c>
      <c r="B63" s="11"/>
      <c r="C63" s="13"/>
      <c r="D63" s="7" t="s">
        <v>28</v>
      </c>
      <c r="E63" s="15"/>
      <c r="F63" s="13"/>
      <c r="G63" s="8" t="s">
        <v>59</v>
      </c>
      <c r="H63" s="18"/>
      <c r="I63" s="28" t="str">
        <f t="shared" si="24"/>
        <v xml:space="preserve"> </v>
      </c>
      <c r="J63" s="27" t="str">
        <f t="shared" si="31"/>
        <v xml:space="preserve"> </v>
      </c>
      <c r="K63" s="22" t="str">
        <f t="shared" si="26"/>
        <v xml:space="preserve"> </v>
      </c>
      <c r="L63" s="23" t="str">
        <f t="shared" si="30"/>
        <v/>
      </c>
      <c r="M63" s="23" t="e">
        <f t="shared" si="27"/>
        <v>#VALUE!</v>
      </c>
      <c r="N63" s="196" t="s">
        <v>321</v>
      </c>
      <c r="O63" s="23">
        <v>30</v>
      </c>
      <c r="P63" s="23">
        <v>6</v>
      </c>
      <c r="R63" s="110" t="b">
        <f t="shared" si="6"/>
        <v>1</v>
      </c>
      <c r="S63" s="127">
        <f t="shared" si="0"/>
        <v>0</v>
      </c>
      <c r="T63" s="127" t="b">
        <f t="shared" si="1"/>
        <v>1</v>
      </c>
      <c r="U63" s="127" t="b">
        <f t="shared" si="2"/>
        <v>1</v>
      </c>
      <c r="V63" s="131">
        <f t="shared" si="3"/>
        <v>-3.8166634634979276E-13</v>
      </c>
      <c r="W63" s="131">
        <f t="shared" si="7"/>
        <v>0</v>
      </c>
      <c r="X63" s="127">
        <f t="shared" si="8"/>
        <v>0</v>
      </c>
      <c r="Y63" s="127">
        <f t="shared" si="9"/>
        <v>0</v>
      </c>
      <c r="Z63" s="161">
        <f t="shared" si="4"/>
        <v>0</v>
      </c>
      <c r="AA63" s="127" t="b">
        <f t="shared" si="28"/>
        <v>1</v>
      </c>
      <c r="AB63" s="127" t="b">
        <f t="shared" si="32"/>
        <v>1</v>
      </c>
      <c r="AC63" s="127" t="b">
        <f t="shared" si="5"/>
        <v>1</v>
      </c>
      <c r="AD63" s="127" t="b">
        <f t="shared" si="11"/>
        <v>1</v>
      </c>
      <c r="AE63" s="161">
        <f t="shared" si="12"/>
        <v>0</v>
      </c>
      <c r="AF63" s="127">
        <f t="shared" si="13"/>
        <v>0</v>
      </c>
      <c r="AG63" s="132" t="str">
        <f t="shared" si="14"/>
        <v xml:space="preserve"> </v>
      </c>
      <c r="AH63" s="127">
        <f t="shared" si="15"/>
        <v>0</v>
      </c>
      <c r="AI63" s="132" t="str">
        <f t="shared" si="16"/>
        <v>W</v>
      </c>
      <c r="AJ63" s="128">
        <f t="shared" si="17"/>
        <v>270</v>
      </c>
      <c r="AK63" s="127">
        <f t="shared" si="29"/>
        <v>0</v>
      </c>
      <c r="AL63" s="129">
        <f t="shared" si="18"/>
        <v>0</v>
      </c>
      <c r="AM63" s="127" t="str">
        <f t="shared" si="19"/>
        <v>W</v>
      </c>
      <c r="AN63" s="127">
        <f t="shared" si="20"/>
        <v>0</v>
      </c>
      <c r="AO63" s="127" t="s">
        <v>17</v>
      </c>
      <c r="AP63" s="133">
        <f t="shared" si="21"/>
        <v>0</v>
      </c>
      <c r="AQ63" s="133">
        <f t="shared" si="22"/>
        <v>0</v>
      </c>
      <c r="AR63" s="133">
        <f t="shared" si="23"/>
        <v>0</v>
      </c>
    </row>
    <row r="64" spans="1:44" ht="16.149999999999999" customHeight="1" x14ac:dyDescent="0.25">
      <c r="A64" s="9">
        <v>55</v>
      </c>
      <c r="B64" s="11"/>
      <c r="C64" s="13"/>
      <c r="D64" s="7" t="s">
        <v>28</v>
      </c>
      <c r="E64" s="15"/>
      <c r="F64" s="13"/>
      <c r="G64" s="8" t="s">
        <v>59</v>
      </c>
      <c r="H64" s="18"/>
      <c r="I64" s="28" t="str">
        <f t="shared" si="24"/>
        <v xml:space="preserve"> </v>
      </c>
      <c r="J64" s="27" t="str">
        <f t="shared" si="31"/>
        <v xml:space="preserve"> </v>
      </c>
      <c r="K64" s="22" t="str">
        <f t="shared" si="26"/>
        <v xml:space="preserve"> </v>
      </c>
      <c r="L64" s="23" t="str">
        <f t="shared" si="30"/>
        <v/>
      </c>
      <c r="M64" s="23" t="e">
        <f t="shared" si="27"/>
        <v>#VALUE!</v>
      </c>
      <c r="N64" s="196" t="s">
        <v>321</v>
      </c>
      <c r="O64" s="23">
        <v>24</v>
      </c>
      <c r="P64" s="23">
        <v>6</v>
      </c>
      <c r="R64" s="110" t="b">
        <f t="shared" si="6"/>
        <v>1</v>
      </c>
      <c r="S64" s="127">
        <f t="shared" si="0"/>
        <v>0</v>
      </c>
      <c r="T64" s="127" t="b">
        <f t="shared" si="1"/>
        <v>1</v>
      </c>
      <c r="U64" s="127" t="b">
        <f t="shared" si="2"/>
        <v>1</v>
      </c>
      <c r="V64" s="131">
        <f t="shared" si="3"/>
        <v>-3.8166634634979276E-13</v>
      </c>
      <c r="W64" s="131">
        <f t="shared" si="7"/>
        <v>0</v>
      </c>
      <c r="X64" s="127">
        <f t="shared" si="8"/>
        <v>0</v>
      </c>
      <c r="Y64" s="127">
        <f t="shared" si="9"/>
        <v>0</v>
      </c>
      <c r="Z64" s="161">
        <f t="shared" si="4"/>
        <v>0</v>
      </c>
      <c r="AA64" s="127" t="b">
        <f t="shared" si="28"/>
        <v>1</v>
      </c>
      <c r="AB64" s="127" t="b">
        <f t="shared" si="32"/>
        <v>1</v>
      </c>
      <c r="AC64" s="127" t="b">
        <f t="shared" si="5"/>
        <v>1</v>
      </c>
      <c r="AD64" s="127" t="b">
        <f t="shared" si="11"/>
        <v>1</v>
      </c>
      <c r="AE64" s="161">
        <f t="shared" si="12"/>
        <v>0</v>
      </c>
      <c r="AF64" s="127">
        <f t="shared" si="13"/>
        <v>0</v>
      </c>
      <c r="AG64" s="132" t="str">
        <f t="shared" si="14"/>
        <v xml:space="preserve"> </v>
      </c>
      <c r="AH64" s="127">
        <f t="shared" si="15"/>
        <v>0</v>
      </c>
      <c r="AI64" s="132" t="str">
        <f t="shared" si="16"/>
        <v>W</v>
      </c>
      <c r="AJ64" s="128">
        <f t="shared" si="17"/>
        <v>270</v>
      </c>
      <c r="AK64" s="127">
        <f t="shared" si="29"/>
        <v>0</v>
      </c>
      <c r="AL64" s="129">
        <f t="shared" si="18"/>
        <v>0</v>
      </c>
      <c r="AM64" s="127" t="str">
        <f t="shared" si="19"/>
        <v>W</v>
      </c>
      <c r="AN64" s="127">
        <f t="shared" si="20"/>
        <v>0</v>
      </c>
      <c r="AO64" s="127" t="s">
        <v>17</v>
      </c>
      <c r="AP64" s="133">
        <f t="shared" si="21"/>
        <v>0</v>
      </c>
      <c r="AQ64" s="133">
        <f t="shared" si="22"/>
        <v>0</v>
      </c>
      <c r="AR64" s="133">
        <f t="shared" si="23"/>
        <v>0</v>
      </c>
    </row>
    <row r="65" spans="1:44" ht="16.149999999999999" customHeight="1" x14ac:dyDescent="0.25">
      <c r="A65" s="6">
        <v>56</v>
      </c>
      <c r="B65" s="11"/>
      <c r="C65" s="13"/>
      <c r="D65" s="7" t="s">
        <v>28</v>
      </c>
      <c r="E65" s="15"/>
      <c r="F65" s="13"/>
      <c r="G65" s="8" t="s">
        <v>59</v>
      </c>
      <c r="H65" s="18"/>
      <c r="I65" s="28" t="str">
        <f t="shared" si="24"/>
        <v xml:space="preserve"> </v>
      </c>
      <c r="J65" s="27" t="str">
        <f t="shared" si="31"/>
        <v xml:space="preserve"> </v>
      </c>
      <c r="K65" s="22" t="str">
        <f t="shared" si="26"/>
        <v xml:space="preserve"> </v>
      </c>
      <c r="L65" s="23" t="str">
        <f t="shared" si="30"/>
        <v/>
      </c>
      <c r="M65" s="23" t="e">
        <f t="shared" si="27"/>
        <v>#VALUE!</v>
      </c>
      <c r="N65" s="196" t="s">
        <v>321</v>
      </c>
      <c r="O65" s="23">
        <v>38</v>
      </c>
      <c r="P65" s="23">
        <v>6</v>
      </c>
      <c r="R65" s="110" t="b">
        <f t="shared" si="6"/>
        <v>1</v>
      </c>
      <c r="S65" s="127">
        <f t="shared" si="0"/>
        <v>0</v>
      </c>
      <c r="T65" s="127" t="b">
        <f t="shared" si="1"/>
        <v>1</v>
      </c>
      <c r="U65" s="127" t="b">
        <f t="shared" si="2"/>
        <v>1</v>
      </c>
      <c r="V65" s="131">
        <f t="shared" si="3"/>
        <v>-3.8166634634979276E-13</v>
      </c>
      <c r="W65" s="131">
        <f t="shared" si="7"/>
        <v>0</v>
      </c>
      <c r="X65" s="127">
        <f t="shared" si="8"/>
        <v>0</v>
      </c>
      <c r="Y65" s="127">
        <f t="shared" si="9"/>
        <v>0</v>
      </c>
      <c r="Z65" s="161">
        <f t="shared" si="4"/>
        <v>0</v>
      </c>
      <c r="AA65" s="127" t="b">
        <f t="shared" si="28"/>
        <v>1</v>
      </c>
      <c r="AB65" s="127" t="b">
        <f t="shared" si="32"/>
        <v>1</v>
      </c>
      <c r="AC65" s="127" t="b">
        <f t="shared" si="5"/>
        <v>1</v>
      </c>
      <c r="AD65" s="127" t="b">
        <f t="shared" si="11"/>
        <v>1</v>
      </c>
      <c r="AE65" s="161">
        <f t="shared" si="12"/>
        <v>0</v>
      </c>
      <c r="AF65" s="127">
        <f t="shared" si="13"/>
        <v>0</v>
      </c>
      <c r="AG65" s="132" t="str">
        <f t="shared" si="14"/>
        <v xml:space="preserve"> </v>
      </c>
      <c r="AH65" s="127">
        <f t="shared" si="15"/>
        <v>0</v>
      </c>
      <c r="AI65" s="132" t="str">
        <f t="shared" si="16"/>
        <v>W</v>
      </c>
      <c r="AJ65" s="128">
        <f t="shared" si="17"/>
        <v>270</v>
      </c>
      <c r="AK65" s="127">
        <f t="shared" si="29"/>
        <v>0</v>
      </c>
      <c r="AL65" s="129">
        <f t="shared" si="18"/>
        <v>0</v>
      </c>
      <c r="AM65" s="127" t="str">
        <f t="shared" si="19"/>
        <v>W</v>
      </c>
      <c r="AN65" s="127">
        <f t="shared" si="20"/>
        <v>0</v>
      </c>
      <c r="AO65" s="127" t="s">
        <v>17</v>
      </c>
      <c r="AP65" s="133">
        <f t="shared" si="21"/>
        <v>0</v>
      </c>
      <c r="AQ65" s="133">
        <f t="shared" si="22"/>
        <v>0</v>
      </c>
      <c r="AR65" s="133">
        <f t="shared" si="23"/>
        <v>0</v>
      </c>
    </row>
    <row r="66" spans="1:44" ht="16.149999999999999" customHeight="1" x14ac:dyDescent="0.25">
      <c r="A66" s="9">
        <v>57</v>
      </c>
      <c r="B66" s="11"/>
      <c r="C66" s="13"/>
      <c r="D66" s="7" t="s">
        <v>28</v>
      </c>
      <c r="E66" s="15"/>
      <c r="F66" s="13"/>
      <c r="G66" s="8" t="s">
        <v>59</v>
      </c>
      <c r="H66" s="18"/>
      <c r="I66" s="28" t="str">
        <f t="shared" si="24"/>
        <v xml:space="preserve"> </v>
      </c>
      <c r="J66" s="27" t="str">
        <f t="shared" si="31"/>
        <v xml:space="preserve"> </v>
      </c>
      <c r="K66" s="22" t="str">
        <f t="shared" si="26"/>
        <v xml:space="preserve"> </v>
      </c>
      <c r="L66" s="23" t="str">
        <f t="shared" si="30"/>
        <v/>
      </c>
      <c r="M66" s="23" t="e">
        <f t="shared" si="27"/>
        <v>#VALUE!</v>
      </c>
      <c r="N66" s="196" t="s">
        <v>321</v>
      </c>
      <c r="O66" s="23">
        <v>38</v>
      </c>
      <c r="P66" s="23">
        <v>6</v>
      </c>
      <c r="R66" s="110" t="b">
        <f t="shared" si="6"/>
        <v>1</v>
      </c>
      <c r="S66" s="127">
        <f t="shared" si="0"/>
        <v>0</v>
      </c>
      <c r="T66" s="127" t="b">
        <f t="shared" si="1"/>
        <v>1</v>
      </c>
      <c r="U66" s="127" t="b">
        <f t="shared" si="2"/>
        <v>1</v>
      </c>
      <c r="V66" s="131">
        <f t="shared" si="3"/>
        <v>-3.8166634634979276E-13</v>
      </c>
      <c r="W66" s="131">
        <f t="shared" si="7"/>
        <v>0</v>
      </c>
      <c r="X66" s="127">
        <f t="shared" si="8"/>
        <v>0</v>
      </c>
      <c r="Y66" s="127">
        <f t="shared" si="9"/>
        <v>0</v>
      </c>
      <c r="Z66" s="161">
        <f t="shared" si="4"/>
        <v>0</v>
      </c>
      <c r="AA66" s="127" t="b">
        <f t="shared" si="28"/>
        <v>1</v>
      </c>
      <c r="AB66" s="127" t="b">
        <f t="shared" si="32"/>
        <v>1</v>
      </c>
      <c r="AC66" s="127" t="b">
        <f t="shared" si="5"/>
        <v>1</v>
      </c>
      <c r="AD66" s="127" t="b">
        <f t="shared" si="11"/>
        <v>1</v>
      </c>
      <c r="AE66" s="161">
        <f t="shared" si="12"/>
        <v>0</v>
      </c>
      <c r="AF66" s="127">
        <f t="shared" si="13"/>
        <v>0</v>
      </c>
      <c r="AG66" s="132" t="str">
        <f t="shared" si="14"/>
        <v xml:space="preserve"> </v>
      </c>
      <c r="AH66" s="127">
        <f t="shared" si="15"/>
        <v>0</v>
      </c>
      <c r="AI66" s="132" t="str">
        <f t="shared" si="16"/>
        <v>W</v>
      </c>
      <c r="AJ66" s="128">
        <f t="shared" si="17"/>
        <v>270</v>
      </c>
      <c r="AK66" s="127">
        <f t="shared" si="29"/>
        <v>0</v>
      </c>
      <c r="AL66" s="129">
        <f t="shared" si="18"/>
        <v>0</v>
      </c>
      <c r="AM66" s="127" t="str">
        <f t="shared" si="19"/>
        <v>W</v>
      </c>
      <c r="AN66" s="127">
        <f t="shared" si="20"/>
        <v>0</v>
      </c>
      <c r="AO66" s="127" t="s">
        <v>17</v>
      </c>
      <c r="AP66" s="133">
        <f t="shared" si="21"/>
        <v>0</v>
      </c>
      <c r="AQ66" s="133">
        <f t="shared" si="22"/>
        <v>0</v>
      </c>
      <c r="AR66" s="133">
        <f t="shared" si="23"/>
        <v>0</v>
      </c>
    </row>
    <row r="67" spans="1:44" ht="16.149999999999999" customHeight="1" x14ac:dyDescent="0.25">
      <c r="A67" s="6">
        <v>58</v>
      </c>
      <c r="B67" s="11"/>
      <c r="C67" s="13"/>
      <c r="D67" s="7" t="s">
        <v>28</v>
      </c>
      <c r="E67" s="15"/>
      <c r="F67" s="13"/>
      <c r="G67" s="8" t="s">
        <v>59</v>
      </c>
      <c r="H67" s="18"/>
      <c r="I67" s="28" t="str">
        <f t="shared" si="24"/>
        <v xml:space="preserve"> </v>
      </c>
      <c r="J67" s="27" t="str">
        <f t="shared" si="31"/>
        <v xml:space="preserve"> </v>
      </c>
      <c r="K67" s="22" t="str">
        <f t="shared" si="26"/>
        <v xml:space="preserve"> </v>
      </c>
      <c r="L67" s="23" t="str">
        <f t="shared" si="30"/>
        <v/>
      </c>
      <c r="M67" s="23" t="e">
        <f t="shared" si="27"/>
        <v>#VALUE!</v>
      </c>
      <c r="N67" s="196" t="s">
        <v>321</v>
      </c>
      <c r="O67" s="23">
        <v>38</v>
      </c>
      <c r="P67" s="23">
        <v>6</v>
      </c>
      <c r="R67" s="110" t="b">
        <f t="shared" si="6"/>
        <v>1</v>
      </c>
      <c r="S67" s="127">
        <f t="shared" si="0"/>
        <v>0</v>
      </c>
      <c r="T67" s="127" t="b">
        <f t="shared" si="1"/>
        <v>1</v>
      </c>
      <c r="U67" s="127" t="b">
        <f t="shared" si="2"/>
        <v>1</v>
      </c>
      <c r="V67" s="131">
        <f t="shared" si="3"/>
        <v>-3.8166634634979276E-13</v>
      </c>
      <c r="W67" s="131">
        <f t="shared" si="7"/>
        <v>0</v>
      </c>
      <c r="X67" s="127">
        <f t="shared" si="8"/>
        <v>0</v>
      </c>
      <c r="Y67" s="127">
        <f t="shared" si="9"/>
        <v>0</v>
      </c>
      <c r="Z67" s="161">
        <f t="shared" si="4"/>
        <v>0</v>
      </c>
      <c r="AA67" s="127" t="b">
        <f t="shared" si="28"/>
        <v>1</v>
      </c>
      <c r="AB67" s="127" t="b">
        <f t="shared" si="32"/>
        <v>1</v>
      </c>
      <c r="AC67" s="127" t="b">
        <f t="shared" si="5"/>
        <v>1</v>
      </c>
      <c r="AD67" s="127" t="b">
        <f t="shared" si="11"/>
        <v>1</v>
      </c>
      <c r="AE67" s="161">
        <f t="shared" si="12"/>
        <v>0</v>
      </c>
      <c r="AF67" s="127">
        <f t="shared" si="13"/>
        <v>0</v>
      </c>
      <c r="AG67" s="132" t="str">
        <f t="shared" si="14"/>
        <v xml:space="preserve"> </v>
      </c>
      <c r="AH67" s="127">
        <f t="shared" si="15"/>
        <v>0</v>
      </c>
      <c r="AI67" s="132" t="str">
        <f t="shared" si="16"/>
        <v>W</v>
      </c>
      <c r="AJ67" s="128">
        <f t="shared" si="17"/>
        <v>270</v>
      </c>
      <c r="AK67" s="127">
        <f t="shared" si="29"/>
        <v>0</v>
      </c>
      <c r="AL67" s="129">
        <f t="shared" si="18"/>
        <v>0</v>
      </c>
      <c r="AM67" s="127" t="str">
        <f t="shared" si="19"/>
        <v>W</v>
      </c>
      <c r="AN67" s="127">
        <f t="shared" si="20"/>
        <v>0</v>
      </c>
      <c r="AO67" s="127" t="s">
        <v>17</v>
      </c>
      <c r="AP67" s="133">
        <f t="shared" si="21"/>
        <v>0</v>
      </c>
      <c r="AQ67" s="133">
        <f t="shared" si="22"/>
        <v>0</v>
      </c>
      <c r="AR67" s="133">
        <f t="shared" si="23"/>
        <v>0</v>
      </c>
    </row>
    <row r="68" spans="1:44" ht="16.149999999999999" customHeight="1" x14ac:dyDescent="0.25">
      <c r="A68" s="9">
        <v>59</v>
      </c>
      <c r="B68" s="11"/>
      <c r="C68" s="13"/>
      <c r="D68" s="7" t="s">
        <v>28</v>
      </c>
      <c r="E68" s="15"/>
      <c r="F68" s="13"/>
      <c r="G68" s="8" t="s">
        <v>59</v>
      </c>
      <c r="H68" s="18"/>
      <c r="I68" s="28" t="str">
        <f t="shared" si="24"/>
        <v xml:space="preserve"> </v>
      </c>
      <c r="J68" s="27" t="str">
        <f t="shared" si="31"/>
        <v xml:space="preserve"> </v>
      </c>
      <c r="K68" s="22" t="str">
        <f t="shared" si="26"/>
        <v xml:space="preserve"> </v>
      </c>
      <c r="L68" s="23" t="str">
        <f t="shared" si="30"/>
        <v/>
      </c>
      <c r="M68" s="23" t="e">
        <f t="shared" si="27"/>
        <v>#VALUE!</v>
      </c>
      <c r="N68" s="196" t="s">
        <v>321</v>
      </c>
      <c r="O68" s="23">
        <v>100</v>
      </c>
      <c r="P68" s="23">
        <v>6</v>
      </c>
      <c r="R68" s="110" t="b">
        <f t="shared" si="6"/>
        <v>1</v>
      </c>
      <c r="S68" s="127">
        <f t="shared" si="0"/>
        <v>0</v>
      </c>
      <c r="T68" s="127" t="b">
        <f t="shared" si="1"/>
        <v>1</v>
      </c>
      <c r="U68" s="127" t="b">
        <f t="shared" si="2"/>
        <v>1</v>
      </c>
      <c r="V68" s="131">
        <f t="shared" si="3"/>
        <v>-3.8166634634979276E-13</v>
      </c>
      <c r="W68" s="131">
        <f t="shared" si="7"/>
        <v>0</v>
      </c>
      <c r="X68" s="127">
        <f t="shared" si="8"/>
        <v>0</v>
      </c>
      <c r="Y68" s="127">
        <f t="shared" si="9"/>
        <v>0</v>
      </c>
      <c r="Z68" s="161">
        <f t="shared" si="4"/>
        <v>0</v>
      </c>
      <c r="AA68" s="127" t="b">
        <f t="shared" si="28"/>
        <v>1</v>
      </c>
      <c r="AB68" s="127" t="b">
        <f t="shared" si="32"/>
        <v>1</v>
      </c>
      <c r="AC68" s="127" t="b">
        <f t="shared" si="5"/>
        <v>1</v>
      </c>
      <c r="AD68" s="127" t="b">
        <f t="shared" si="11"/>
        <v>1</v>
      </c>
      <c r="AE68" s="161">
        <f t="shared" si="12"/>
        <v>0</v>
      </c>
      <c r="AF68" s="127">
        <f t="shared" si="13"/>
        <v>0</v>
      </c>
      <c r="AG68" s="132" t="str">
        <f t="shared" si="14"/>
        <v xml:space="preserve"> </v>
      </c>
      <c r="AH68" s="127">
        <f t="shared" si="15"/>
        <v>0</v>
      </c>
      <c r="AI68" s="132" t="str">
        <f t="shared" si="16"/>
        <v>W</v>
      </c>
      <c r="AJ68" s="128">
        <f t="shared" si="17"/>
        <v>270</v>
      </c>
      <c r="AK68" s="127">
        <f t="shared" si="29"/>
        <v>0</v>
      </c>
      <c r="AL68" s="129">
        <f t="shared" si="18"/>
        <v>0</v>
      </c>
      <c r="AM68" s="127" t="str">
        <f t="shared" si="19"/>
        <v>W</v>
      </c>
      <c r="AN68" s="127">
        <f t="shared" si="20"/>
        <v>0</v>
      </c>
      <c r="AO68" s="127" t="s">
        <v>17</v>
      </c>
      <c r="AP68" s="133">
        <f t="shared" si="21"/>
        <v>0</v>
      </c>
      <c r="AQ68" s="133">
        <f t="shared" si="22"/>
        <v>0</v>
      </c>
      <c r="AR68" s="133">
        <f t="shared" si="23"/>
        <v>0</v>
      </c>
    </row>
    <row r="69" spans="1:44" ht="16.149999999999999" customHeight="1" x14ac:dyDescent="0.25">
      <c r="A69" s="6">
        <v>60</v>
      </c>
      <c r="B69" s="11"/>
      <c r="C69" s="13"/>
      <c r="D69" s="7" t="s">
        <v>28</v>
      </c>
      <c r="E69" s="15"/>
      <c r="F69" s="13"/>
      <c r="G69" s="8" t="s">
        <v>59</v>
      </c>
      <c r="H69" s="18"/>
      <c r="I69" s="28" t="str">
        <f t="shared" si="24"/>
        <v xml:space="preserve"> </v>
      </c>
      <c r="J69" s="27" t="str">
        <f t="shared" si="31"/>
        <v xml:space="preserve"> </v>
      </c>
      <c r="K69" s="22" t="str">
        <f t="shared" si="26"/>
        <v xml:space="preserve"> </v>
      </c>
      <c r="L69" s="23" t="str">
        <f t="shared" si="30"/>
        <v/>
      </c>
      <c r="M69" s="23" t="e">
        <f t="shared" si="27"/>
        <v>#VALUE!</v>
      </c>
      <c r="N69" s="196" t="s">
        <v>321</v>
      </c>
      <c r="O69" s="23">
        <v>100</v>
      </c>
      <c r="P69" s="23">
        <v>6</v>
      </c>
      <c r="R69" s="110" t="b">
        <f t="shared" si="6"/>
        <v>1</v>
      </c>
      <c r="S69" s="127">
        <f t="shared" si="0"/>
        <v>0</v>
      </c>
      <c r="T69" s="127" t="b">
        <f t="shared" si="1"/>
        <v>1</v>
      </c>
      <c r="U69" s="127" t="b">
        <f t="shared" si="2"/>
        <v>1</v>
      </c>
      <c r="V69" s="131">
        <f t="shared" si="3"/>
        <v>-3.8166634634979276E-13</v>
      </c>
      <c r="W69" s="131">
        <f t="shared" si="7"/>
        <v>0</v>
      </c>
      <c r="X69" s="127">
        <f t="shared" si="8"/>
        <v>0</v>
      </c>
      <c r="Y69" s="127">
        <f t="shared" si="9"/>
        <v>0</v>
      </c>
      <c r="Z69" s="161">
        <f t="shared" si="4"/>
        <v>0</v>
      </c>
      <c r="AA69" s="127" t="b">
        <f t="shared" si="28"/>
        <v>1</v>
      </c>
      <c r="AB69" s="127" t="b">
        <f t="shared" si="32"/>
        <v>1</v>
      </c>
      <c r="AC69" s="127" t="b">
        <f t="shared" si="5"/>
        <v>1</v>
      </c>
      <c r="AD69" s="127" t="b">
        <f t="shared" si="11"/>
        <v>1</v>
      </c>
      <c r="AE69" s="161">
        <f t="shared" si="12"/>
        <v>0</v>
      </c>
      <c r="AF69" s="127">
        <f t="shared" si="13"/>
        <v>0</v>
      </c>
      <c r="AG69" s="132" t="str">
        <f t="shared" si="14"/>
        <v xml:space="preserve"> </v>
      </c>
      <c r="AH69" s="127">
        <f t="shared" si="15"/>
        <v>0</v>
      </c>
      <c r="AI69" s="132" t="str">
        <f t="shared" si="16"/>
        <v>W</v>
      </c>
      <c r="AJ69" s="128">
        <f t="shared" si="17"/>
        <v>270</v>
      </c>
      <c r="AK69" s="127">
        <f t="shared" si="29"/>
        <v>0</v>
      </c>
      <c r="AL69" s="129">
        <f t="shared" si="18"/>
        <v>0</v>
      </c>
      <c r="AM69" s="127" t="str">
        <f t="shared" si="19"/>
        <v>W</v>
      </c>
      <c r="AN69" s="127">
        <f t="shared" si="20"/>
        <v>0</v>
      </c>
      <c r="AO69" s="127" t="s">
        <v>17</v>
      </c>
      <c r="AP69" s="133">
        <f t="shared" si="21"/>
        <v>0</v>
      </c>
      <c r="AQ69" s="133">
        <f t="shared" si="22"/>
        <v>0</v>
      </c>
      <c r="AR69" s="133">
        <f t="shared" si="23"/>
        <v>0</v>
      </c>
    </row>
    <row r="70" spans="1:44" ht="16.149999999999999" customHeight="1" x14ac:dyDescent="0.25">
      <c r="A70" s="9">
        <v>61</v>
      </c>
      <c r="B70" s="11"/>
      <c r="C70" s="13"/>
      <c r="D70" s="7" t="s">
        <v>28</v>
      </c>
      <c r="E70" s="15"/>
      <c r="F70" s="13"/>
      <c r="G70" s="8" t="s">
        <v>59</v>
      </c>
      <c r="H70" s="18"/>
      <c r="I70" s="28" t="str">
        <f t="shared" si="24"/>
        <v xml:space="preserve"> </v>
      </c>
      <c r="J70" s="27" t="str">
        <f t="shared" si="31"/>
        <v xml:space="preserve"> </v>
      </c>
      <c r="K70" s="22" t="str">
        <f t="shared" si="26"/>
        <v xml:space="preserve"> </v>
      </c>
      <c r="L70" s="23" t="str">
        <f t="shared" si="30"/>
        <v/>
      </c>
      <c r="M70" s="23" t="e">
        <f t="shared" si="27"/>
        <v>#VALUE!</v>
      </c>
      <c r="N70" s="196" t="s">
        <v>321</v>
      </c>
      <c r="O70" s="23">
        <v>100</v>
      </c>
      <c r="P70" s="23">
        <v>6</v>
      </c>
      <c r="R70" s="110" t="b">
        <f t="shared" si="6"/>
        <v>1</v>
      </c>
      <c r="S70" s="127">
        <f t="shared" si="0"/>
        <v>0</v>
      </c>
      <c r="T70" s="127" t="b">
        <f t="shared" si="1"/>
        <v>1</v>
      </c>
      <c r="U70" s="127" t="b">
        <f t="shared" si="2"/>
        <v>1</v>
      </c>
      <c r="V70" s="131">
        <f t="shared" si="3"/>
        <v>-3.8166634634979276E-13</v>
      </c>
      <c r="W70" s="131">
        <f t="shared" si="7"/>
        <v>0</v>
      </c>
      <c r="X70" s="127">
        <f t="shared" si="8"/>
        <v>0</v>
      </c>
      <c r="Y70" s="127">
        <f t="shared" si="9"/>
        <v>0</v>
      </c>
      <c r="Z70" s="161">
        <f t="shared" si="4"/>
        <v>0</v>
      </c>
      <c r="AA70" s="127" t="b">
        <f t="shared" si="28"/>
        <v>1</v>
      </c>
      <c r="AB70" s="127" t="b">
        <f t="shared" si="32"/>
        <v>1</v>
      </c>
      <c r="AC70" s="127" t="b">
        <f t="shared" si="5"/>
        <v>1</v>
      </c>
      <c r="AD70" s="127" t="b">
        <f t="shared" si="11"/>
        <v>1</v>
      </c>
      <c r="AE70" s="161">
        <f t="shared" si="12"/>
        <v>0</v>
      </c>
      <c r="AF70" s="127">
        <f t="shared" si="13"/>
        <v>0</v>
      </c>
      <c r="AG70" s="132" t="str">
        <f t="shared" si="14"/>
        <v xml:space="preserve"> </v>
      </c>
      <c r="AH70" s="127">
        <f t="shared" si="15"/>
        <v>0</v>
      </c>
      <c r="AI70" s="132" t="str">
        <f t="shared" si="16"/>
        <v>W</v>
      </c>
      <c r="AJ70" s="128">
        <f t="shared" si="17"/>
        <v>270</v>
      </c>
      <c r="AK70" s="127">
        <f t="shared" si="29"/>
        <v>0</v>
      </c>
      <c r="AL70" s="129">
        <f t="shared" si="18"/>
        <v>0</v>
      </c>
      <c r="AM70" s="127" t="str">
        <f t="shared" si="19"/>
        <v>W</v>
      </c>
      <c r="AN70" s="127">
        <f t="shared" si="20"/>
        <v>0</v>
      </c>
      <c r="AO70" s="127" t="s">
        <v>17</v>
      </c>
      <c r="AP70" s="133">
        <f t="shared" si="21"/>
        <v>0</v>
      </c>
      <c r="AQ70" s="133">
        <f t="shared" si="22"/>
        <v>0</v>
      </c>
      <c r="AR70" s="133">
        <f t="shared" si="23"/>
        <v>0</v>
      </c>
    </row>
    <row r="71" spans="1:44" ht="16.149999999999999" customHeight="1" x14ac:dyDescent="0.25">
      <c r="A71" s="6">
        <v>62</v>
      </c>
      <c r="B71" s="11"/>
      <c r="C71" s="13"/>
      <c r="D71" s="7" t="s">
        <v>28</v>
      </c>
      <c r="E71" s="15"/>
      <c r="F71" s="13"/>
      <c r="G71" s="8" t="s">
        <v>59</v>
      </c>
      <c r="H71" s="18"/>
      <c r="I71" s="28" t="str">
        <f t="shared" si="24"/>
        <v xml:space="preserve"> </v>
      </c>
      <c r="J71" s="27" t="str">
        <f t="shared" si="31"/>
        <v xml:space="preserve"> </v>
      </c>
      <c r="K71" s="22" t="str">
        <f t="shared" si="26"/>
        <v xml:space="preserve"> </v>
      </c>
      <c r="L71" s="23" t="str">
        <f t="shared" si="30"/>
        <v/>
      </c>
      <c r="M71" s="23" t="e">
        <f t="shared" si="27"/>
        <v>#VALUE!</v>
      </c>
      <c r="N71" s="196" t="s">
        <v>321</v>
      </c>
      <c r="O71" s="23">
        <v>100</v>
      </c>
      <c r="P71" s="23">
        <v>6</v>
      </c>
      <c r="R71" s="110" t="b">
        <f t="shared" si="6"/>
        <v>1</v>
      </c>
      <c r="S71" s="127">
        <f t="shared" si="0"/>
        <v>0</v>
      </c>
      <c r="T71" s="127" t="b">
        <f t="shared" si="1"/>
        <v>1</v>
      </c>
      <c r="U71" s="127" t="b">
        <f t="shared" si="2"/>
        <v>1</v>
      </c>
      <c r="V71" s="131">
        <f t="shared" si="3"/>
        <v>-3.8166634634979276E-13</v>
      </c>
      <c r="W71" s="131">
        <f t="shared" si="7"/>
        <v>0</v>
      </c>
      <c r="X71" s="127">
        <f t="shared" si="8"/>
        <v>0</v>
      </c>
      <c r="Y71" s="127">
        <f t="shared" si="9"/>
        <v>0</v>
      </c>
      <c r="Z71" s="161">
        <f t="shared" si="4"/>
        <v>0</v>
      </c>
      <c r="AA71" s="127" t="b">
        <f t="shared" si="28"/>
        <v>1</v>
      </c>
      <c r="AB71" s="127" t="b">
        <f t="shared" si="32"/>
        <v>1</v>
      </c>
      <c r="AC71" s="127" t="b">
        <f t="shared" si="5"/>
        <v>1</v>
      </c>
      <c r="AD71" s="127" t="b">
        <f t="shared" si="11"/>
        <v>1</v>
      </c>
      <c r="AE71" s="161">
        <f t="shared" si="12"/>
        <v>0</v>
      </c>
      <c r="AF71" s="127">
        <f t="shared" si="13"/>
        <v>0</v>
      </c>
      <c r="AG71" s="132" t="str">
        <f t="shared" si="14"/>
        <v xml:space="preserve"> </v>
      </c>
      <c r="AH71" s="127">
        <f t="shared" si="15"/>
        <v>0</v>
      </c>
      <c r="AI71" s="132" t="str">
        <f t="shared" si="16"/>
        <v>W</v>
      </c>
      <c r="AJ71" s="128">
        <f t="shared" si="17"/>
        <v>270</v>
      </c>
      <c r="AK71" s="127">
        <f t="shared" si="29"/>
        <v>0</v>
      </c>
      <c r="AL71" s="129">
        <f t="shared" si="18"/>
        <v>0</v>
      </c>
      <c r="AM71" s="127" t="str">
        <f t="shared" si="19"/>
        <v>W</v>
      </c>
      <c r="AN71" s="127">
        <f t="shared" si="20"/>
        <v>0</v>
      </c>
      <c r="AO71" s="127" t="s">
        <v>17</v>
      </c>
      <c r="AP71" s="133">
        <f t="shared" si="21"/>
        <v>0</v>
      </c>
      <c r="AQ71" s="133">
        <f t="shared" si="22"/>
        <v>0</v>
      </c>
      <c r="AR71" s="133">
        <f t="shared" si="23"/>
        <v>0</v>
      </c>
    </row>
    <row r="72" spans="1:44" ht="16.149999999999999" customHeight="1" x14ac:dyDescent="0.25">
      <c r="A72" s="9">
        <v>63</v>
      </c>
      <c r="B72" s="11"/>
      <c r="C72" s="13"/>
      <c r="D72" s="7" t="s">
        <v>28</v>
      </c>
      <c r="E72" s="15"/>
      <c r="F72" s="13"/>
      <c r="G72" s="8" t="s">
        <v>59</v>
      </c>
      <c r="H72" s="18"/>
      <c r="I72" s="28" t="str">
        <f t="shared" si="24"/>
        <v xml:space="preserve"> </v>
      </c>
      <c r="J72" s="27" t="str">
        <f t="shared" si="31"/>
        <v xml:space="preserve"> </v>
      </c>
      <c r="K72" s="22" t="str">
        <f t="shared" si="26"/>
        <v xml:space="preserve"> </v>
      </c>
      <c r="L72" s="23" t="str">
        <f t="shared" si="30"/>
        <v/>
      </c>
      <c r="M72" s="23" t="e">
        <f t="shared" si="27"/>
        <v>#VALUE!</v>
      </c>
      <c r="N72" s="196" t="s">
        <v>321</v>
      </c>
      <c r="O72" s="23">
        <v>43</v>
      </c>
      <c r="P72" s="23">
        <v>10</v>
      </c>
      <c r="R72" s="110" t="b">
        <f t="shared" si="6"/>
        <v>1</v>
      </c>
      <c r="S72" s="127">
        <f t="shared" si="0"/>
        <v>0</v>
      </c>
      <c r="T72" s="127" t="b">
        <f t="shared" si="1"/>
        <v>1</v>
      </c>
      <c r="U72" s="127" t="b">
        <f t="shared" si="2"/>
        <v>1</v>
      </c>
      <c r="V72" s="131">
        <f t="shared" si="3"/>
        <v>-3.8166634634979276E-13</v>
      </c>
      <c r="W72" s="131">
        <f t="shared" si="7"/>
        <v>0</v>
      </c>
      <c r="X72" s="127">
        <f t="shared" si="8"/>
        <v>0</v>
      </c>
      <c r="Y72" s="127">
        <f t="shared" si="9"/>
        <v>0</v>
      </c>
      <c r="Z72" s="161">
        <f t="shared" si="4"/>
        <v>0</v>
      </c>
      <c r="AA72" s="127" t="b">
        <f t="shared" si="28"/>
        <v>1</v>
      </c>
      <c r="AB72" s="127" t="b">
        <f t="shared" si="32"/>
        <v>1</v>
      </c>
      <c r="AC72" s="127" t="b">
        <f t="shared" si="5"/>
        <v>1</v>
      </c>
      <c r="AD72" s="127" t="b">
        <f t="shared" si="11"/>
        <v>1</v>
      </c>
      <c r="AE72" s="161">
        <f t="shared" si="12"/>
        <v>0</v>
      </c>
      <c r="AF72" s="127">
        <f t="shared" si="13"/>
        <v>0</v>
      </c>
      <c r="AG72" s="132" t="str">
        <f t="shared" si="14"/>
        <v xml:space="preserve"> </v>
      </c>
      <c r="AH72" s="127">
        <f t="shared" si="15"/>
        <v>0</v>
      </c>
      <c r="AI72" s="132" t="str">
        <f t="shared" si="16"/>
        <v>W</v>
      </c>
      <c r="AJ72" s="128">
        <f t="shared" si="17"/>
        <v>270</v>
      </c>
      <c r="AK72" s="127">
        <f t="shared" si="29"/>
        <v>0</v>
      </c>
      <c r="AL72" s="129">
        <f t="shared" si="18"/>
        <v>0</v>
      </c>
      <c r="AM72" s="127" t="str">
        <f t="shared" si="19"/>
        <v>W</v>
      </c>
      <c r="AN72" s="127">
        <f t="shared" si="20"/>
        <v>0</v>
      </c>
      <c r="AO72" s="127" t="s">
        <v>17</v>
      </c>
      <c r="AP72" s="133">
        <f t="shared" si="21"/>
        <v>0</v>
      </c>
      <c r="AQ72" s="133">
        <f t="shared" si="22"/>
        <v>0</v>
      </c>
      <c r="AR72" s="133">
        <f t="shared" si="23"/>
        <v>0</v>
      </c>
    </row>
    <row r="73" spans="1:44" ht="16.149999999999999" customHeight="1" x14ac:dyDescent="0.25">
      <c r="A73" s="6">
        <v>64</v>
      </c>
      <c r="B73" s="11"/>
      <c r="C73" s="13"/>
      <c r="D73" s="7" t="s">
        <v>28</v>
      </c>
      <c r="E73" s="15"/>
      <c r="F73" s="13"/>
      <c r="G73" s="8" t="s">
        <v>59</v>
      </c>
      <c r="H73" s="18"/>
      <c r="I73" s="28" t="str">
        <f t="shared" si="24"/>
        <v xml:space="preserve"> </v>
      </c>
      <c r="J73" s="27" t="str">
        <f t="shared" si="31"/>
        <v xml:space="preserve"> </v>
      </c>
      <c r="K73" s="22" t="str">
        <f t="shared" si="26"/>
        <v xml:space="preserve"> </v>
      </c>
      <c r="L73" s="23" t="str">
        <f t="shared" si="30"/>
        <v/>
      </c>
      <c r="M73" s="23" t="e">
        <f t="shared" si="27"/>
        <v>#VALUE!</v>
      </c>
      <c r="N73" s="196" t="s">
        <v>321</v>
      </c>
      <c r="O73" s="23">
        <v>31</v>
      </c>
      <c r="P73" s="23">
        <v>6</v>
      </c>
      <c r="R73" s="110" t="b">
        <f t="shared" si="6"/>
        <v>1</v>
      </c>
      <c r="S73" s="127">
        <f t="shared" ref="S73:S80" si="33">B73+C73/60</f>
        <v>0</v>
      </c>
      <c r="T73" s="127" t="b">
        <f t="shared" ref="T73:T80" si="34">IF(S73&gt;90,FALSE,IF(S73&lt;0,FALSE,TRUE))</f>
        <v>1</v>
      </c>
      <c r="U73" s="127" t="b">
        <f t="shared" ref="U73:U80" si="35">OR(D73="N",D73="S")</f>
        <v>1</v>
      </c>
      <c r="V73" s="131">
        <f t="shared" ref="V73:V80" si="36">7915.7*LOG10(TAN(RADIANS(45+S73/2)))-23.4*SIN(RADIANS(S73))+0.01*SIN(RADIANS(3*S73))</f>
        <v>-3.8166634634979276E-13</v>
      </c>
      <c r="W73" s="131">
        <f t="shared" si="7"/>
        <v>0</v>
      </c>
      <c r="X73" s="127">
        <f t="shared" si="8"/>
        <v>0</v>
      </c>
      <c r="Y73" s="127">
        <f t="shared" si="9"/>
        <v>0</v>
      </c>
      <c r="Z73" s="161">
        <f t="shared" ref="Z73:Z80" si="37">E73+F73/60</f>
        <v>0</v>
      </c>
      <c r="AA73" s="127" t="b">
        <f t="shared" si="28"/>
        <v>1</v>
      </c>
      <c r="AB73" s="127" t="b">
        <f t="shared" si="32"/>
        <v>1</v>
      </c>
      <c r="AC73" s="127" t="b">
        <f t="shared" ref="AC73:AC80" si="38">OR(G73="E",G73="W")</f>
        <v>1</v>
      </c>
      <c r="AD73" s="127" t="b">
        <f t="shared" si="11"/>
        <v>1</v>
      </c>
      <c r="AE73" s="161">
        <f t="shared" si="12"/>
        <v>0</v>
      </c>
      <c r="AF73" s="127">
        <f t="shared" si="13"/>
        <v>0</v>
      </c>
      <c r="AG73" s="132" t="str">
        <f t="shared" si="14"/>
        <v xml:space="preserve"> </v>
      </c>
      <c r="AH73" s="127">
        <f t="shared" si="15"/>
        <v>0</v>
      </c>
      <c r="AI73" s="132" t="str">
        <f t="shared" si="16"/>
        <v>W</v>
      </c>
      <c r="AJ73" s="128">
        <f t="shared" si="17"/>
        <v>270</v>
      </c>
      <c r="AK73" s="127">
        <f t="shared" si="29"/>
        <v>0</v>
      </c>
      <c r="AL73" s="129">
        <f t="shared" si="18"/>
        <v>0</v>
      </c>
      <c r="AM73" s="127" t="str">
        <f t="shared" si="19"/>
        <v>W</v>
      </c>
      <c r="AN73" s="127">
        <f t="shared" si="20"/>
        <v>0</v>
      </c>
      <c r="AO73" s="127" t="s">
        <v>17</v>
      </c>
      <c r="AP73" s="133">
        <f t="shared" si="21"/>
        <v>0</v>
      </c>
      <c r="AQ73" s="133">
        <f t="shared" si="22"/>
        <v>0</v>
      </c>
      <c r="AR73" s="133">
        <f t="shared" si="23"/>
        <v>0</v>
      </c>
    </row>
    <row r="74" spans="1:44" ht="16.149999999999999" customHeight="1" x14ac:dyDescent="0.25">
      <c r="A74" s="9">
        <v>65</v>
      </c>
      <c r="B74" s="11"/>
      <c r="C74" s="13"/>
      <c r="D74" s="7" t="s">
        <v>28</v>
      </c>
      <c r="E74" s="15"/>
      <c r="F74" s="13"/>
      <c r="G74" s="8" t="s">
        <v>59</v>
      </c>
      <c r="H74" s="18"/>
      <c r="I74" s="28" t="str">
        <f t="shared" si="24"/>
        <v xml:space="preserve"> </v>
      </c>
      <c r="J74" s="27" t="str">
        <f t="shared" si="31"/>
        <v xml:space="preserve"> </v>
      </c>
      <c r="K74" s="22" t="str">
        <f t="shared" si="26"/>
        <v xml:space="preserve"> </v>
      </c>
      <c r="L74" s="23" t="str">
        <f t="shared" si="30"/>
        <v/>
      </c>
      <c r="M74" s="23" t="e">
        <f t="shared" si="27"/>
        <v>#VALUE!</v>
      </c>
      <c r="N74" s="196" t="s">
        <v>321</v>
      </c>
      <c r="O74" s="23">
        <v>31</v>
      </c>
      <c r="P74" s="23">
        <v>6</v>
      </c>
      <c r="R74" s="110" t="b">
        <f t="shared" ref="R74:R80" si="39">OR(B73="",C73="",D73="",E73="",F73="",G73="",B73=" ",C73=" ",D73=" ",E73=" ",F73=" ",G73=" ",B74="",C74="",D74="",E74="",F74="",G74="",B74=" ",C74=" ",D74=" ",E74=" ",F74=" ",G74=" ")</f>
        <v>1</v>
      </c>
      <c r="S74" s="127">
        <f t="shared" si="33"/>
        <v>0</v>
      </c>
      <c r="T74" s="127" t="b">
        <f t="shared" si="34"/>
        <v>1</v>
      </c>
      <c r="U74" s="127" t="b">
        <f t="shared" si="35"/>
        <v>1</v>
      </c>
      <c r="V74" s="131">
        <f t="shared" si="36"/>
        <v>-3.8166634634979276E-13</v>
      </c>
      <c r="W74" s="131">
        <f t="shared" ref="W74:W80" si="40">IF(D73=D74,IF(V74&gt;V73,V74-V73,V73-V74),V73+V74)</f>
        <v>0</v>
      </c>
      <c r="X74" s="127">
        <f t="shared" ref="X74:X80" si="41">IF(D73=D74,IF(S74&gt;S73,S74-S73,S73-S74),S73+S74)</f>
        <v>0</v>
      </c>
      <c r="Y74" s="127">
        <f t="shared" ref="Y74:Y80" si="42">IF(D73=D74,(S73+S74)/2,IF(S73&gt;S74,(S73-S74)/2,(S74-S73)/2))</f>
        <v>0</v>
      </c>
      <c r="Z74" s="161">
        <f t="shared" si="37"/>
        <v>0</v>
      </c>
      <c r="AA74" s="127" t="b">
        <f t="shared" si="28"/>
        <v>1</v>
      </c>
      <c r="AB74" s="127" t="b">
        <f t="shared" si="32"/>
        <v>1</v>
      </c>
      <c r="AC74" s="127" t="b">
        <f t="shared" si="38"/>
        <v>1</v>
      </c>
      <c r="AD74" s="127" t="b">
        <f t="shared" ref="AD74:AD80" si="43">AND(U73=TRUE,U74=TRUE,AC73=TRUE,AC74=TRUE)</f>
        <v>1</v>
      </c>
      <c r="AE74" s="161">
        <f t="shared" ref="AE74:AE80" si="44">IF(G73=G74,IF(Z74&gt;Z73,Z74-Z73,Z73-Z74),Z73+Z74)</f>
        <v>0</v>
      </c>
      <c r="AF74" s="127">
        <f t="shared" ref="AF74:AF80" si="45">AN74*COS(RADIANS(Y74))</f>
        <v>0</v>
      </c>
      <c r="AG74" s="132" t="str">
        <f t="shared" ref="AG74:AG80" si="46">IF(W74=0," ",IF(AD74=TRUE,IF(D73=D74,IF(S74&gt;S73,IF(D74="N","N","S"),IF(D74="N","S","N")),D74),"NA"))</f>
        <v xml:space="preserve"> </v>
      </c>
      <c r="AH74" s="127">
        <f t="shared" ref="AH74:AH80" si="47">IF(W74=0,0,DEGREES(ATAN(RADIANS(60*AE74)/RADIANS(W74))))</f>
        <v>0</v>
      </c>
      <c r="AI74" s="132" t="str">
        <f t="shared" ref="AI74:AI80" si="48">IF(AD74=TRUE,IF(G73=G74,IF(Z74&gt;Z73,IF(G74="E","E","W"),IF(G74="E","W","E")),G74),"NA")</f>
        <v>W</v>
      </c>
      <c r="AJ74" s="128">
        <f t="shared" ref="AJ74:AJ80" si="49">IF(AM74="NA","NA",IF(AG74="NA","NA",ROUND(IF(AG74=" ",IF(AM74="W","270","090"),IF(AB74=TRUE,IF(AG74="S",IF(AI74="W",180+AH74,180-AH74),IF(AM74="E",AH74,360-AH74)),"NA")),1)))</f>
        <v>270</v>
      </c>
      <c r="AK74" s="127">
        <f t="shared" si="29"/>
        <v>0</v>
      </c>
      <c r="AL74" s="129">
        <f t="shared" ref="AL74:AL80" si="50">IF(AJ74="NA","NA",ROUND(IF(X74=0,60*AF74,X74*60/COS(AK74)),1))</f>
        <v>0</v>
      </c>
      <c r="AM74" s="127" t="str">
        <f t="shared" ref="AM74:AM80" si="51">IF(AE74&gt;180,IF(G73="E","E","W"),AI74)</f>
        <v>W</v>
      </c>
      <c r="AN74" s="127">
        <f t="shared" ref="AN74:AN80" si="52">IF(G73=G74,IF(Z74&gt;Z73,Z74-Z73,Z73-Z74),IF((Z73+Z74)&gt;180,360-(Z73+Z74),Z73+Z74))</f>
        <v>0</v>
      </c>
      <c r="AO74" s="127" t="s">
        <v>17</v>
      </c>
      <c r="AP74" s="133">
        <f t="shared" ref="AP74:AP80" si="53">RADIANS(S73)</f>
        <v>0</v>
      </c>
      <c r="AQ74" s="133">
        <f t="shared" ref="AQ74:AQ80" si="54">RADIANS(S74)</f>
        <v>0</v>
      </c>
      <c r="AR74" s="133">
        <f t="shared" ref="AR74:AR80" si="55">RADIANS(AN74)</f>
        <v>0</v>
      </c>
    </row>
    <row r="75" spans="1:44" ht="16.149999999999999" customHeight="1" x14ac:dyDescent="0.25">
      <c r="A75" s="6">
        <v>66</v>
      </c>
      <c r="B75" s="11"/>
      <c r="C75" s="14"/>
      <c r="D75" s="7" t="s">
        <v>28</v>
      </c>
      <c r="E75" s="15"/>
      <c r="F75" s="13"/>
      <c r="G75" s="8" t="s">
        <v>59</v>
      </c>
      <c r="H75" s="18"/>
      <c r="I75" s="28" t="str">
        <f t="shared" ref="I75:I80" si="56">IF(R75=TRUE," ",IF(AJ75=" "," ",AJ75))</f>
        <v xml:space="preserve"> </v>
      </c>
      <c r="J75" s="27" t="str">
        <f t="shared" ref="J75:J80" si="57">IF(R75=TRUE," ",AL75)</f>
        <v xml:space="preserve"> </v>
      </c>
      <c r="K75" s="22" t="str">
        <f t="shared" ref="K75:K80" si="58">IF(J75=" "," ",CONCATENATE(ROUND(IF(D74=D75,60*DEGREES(ACOS(COS(AR75)*COS(AP75)*COS(AQ75)+SIN(AP75)*SIN(AQ75))),60*DEGREES(ACOS(COS(AR75)*COS(AP75)*COS(AQ75)-SIN(AP75)*SIN(AQ75)))),2),AO75))</f>
        <v xml:space="preserve"> </v>
      </c>
      <c r="L75" s="23" t="str">
        <f t="shared" si="30"/>
        <v/>
      </c>
      <c r="M75" s="23" t="e">
        <f t="shared" ref="M75:M80" si="59">IF(J75&lt;&gt;"",J75+M74,"")</f>
        <v>#VALUE!</v>
      </c>
      <c r="N75" s="196" t="s">
        <v>321</v>
      </c>
      <c r="O75" s="23">
        <v>31</v>
      </c>
      <c r="P75" s="23">
        <v>6</v>
      </c>
      <c r="R75" s="110" t="b">
        <f t="shared" si="39"/>
        <v>1</v>
      </c>
      <c r="S75" s="127">
        <f t="shared" si="33"/>
        <v>0</v>
      </c>
      <c r="T75" s="127" t="b">
        <f t="shared" si="34"/>
        <v>1</v>
      </c>
      <c r="U75" s="127" t="b">
        <f t="shared" si="35"/>
        <v>1</v>
      </c>
      <c r="V75" s="131">
        <f t="shared" si="36"/>
        <v>-3.8166634634979276E-13</v>
      </c>
      <c r="W75" s="131">
        <f t="shared" si="40"/>
        <v>0</v>
      </c>
      <c r="X75" s="127">
        <f t="shared" si="41"/>
        <v>0</v>
      </c>
      <c r="Y75" s="127">
        <f t="shared" si="42"/>
        <v>0</v>
      </c>
      <c r="Z75" s="161">
        <f t="shared" si="37"/>
        <v>0</v>
      </c>
      <c r="AA75" s="127" t="b">
        <f t="shared" ref="AA75:AA80" si="60">IF(Z75&gt;180,FALSE,IF(Z75&lt;0,FALSE,TRUE))</f>
        <v>1</v>
      </c>
      <c r="AB75" s="127" t="b">
        <f t="shared" si="32"/>
        <v>1</v>
      </c>
      <c r="AC75" s="127" t="b">
        <f t="shared" si="38"/>
        <v>1</v>
      </c>
      <c r="AD75" s="127" t="b">
        <f t="shared" si="43"/>
        <v>1</v>
      </c>
      <c r="AE75" s="161">
        <f t="shared" si="44"/>
        <v>0</v>
      </c>
      <c r="AF75" s="127">
        <f t="shared" si="45"/>
        <v>0</v>
      </c>
      <c r="AG75" s="132" t="str">
        <f t="shared" si="46"/>
        <v xml:space="preserve"> </v>
      </c>
      <c r="AH75" s="127">
        <f t="shared" si="47"/>
        <v>0</v>
      </c>
      <c r="AI75" s="132" t="str">
        <f t="shared" si="48"/>
        <v>W</v>
      </c>
      <c r="AJ75" s="128">
        <f t="shared" si="49"/>
        <v>270</v>
      </c>
      <c r="AK75" s="127">
        <f t="shared" ref="AK75:AK80" si="61">RADIANS(AH75)</f>
        <v>0</v>
      </c>
      <c r="AL75" s="129">
        <f t="shared" si="50"/>
        <v>0</v>
      </c>
      <c r="AM75" s="127" t="str">
        <f t="shared" si="51"/>
        <v>W</v>
      </c>
      <c r="AN75" s="127">
        <f t="shared" si="52"/>
        <v>0</v>
      </c>
      <c r="AO75" s="127" t="s">
        <v>17</v>
      </c>
      <c r="AP75" s="133">
        <f t="shared" si="53"/>
        <v>0</v>
      </c>
      <c r="AQ75" s="133">
        <f t="shared" si="54"/>
        <v>0</v>
      </c>
      <c r="AR75" s="133">
        <f t="shared" si="55"/>
        <v>0</v>
      </c>
    </row>
    <row r="76" spans="1:44" ht="16.149999999999999" customHeight="1" x14ac:dyDescent="0.25">
      <c r="A76" s="9">
        <v>67</v>
      </c>
      <c r="B76" s="11"/>
      <c r="C76" s="14"/>
      <c r="D76" s="7" t="s">
        <v>28</v>
      </c>
      <c r="E76" s="15"/>
      <c r="F76" s="13"/>
      <c r="G76" s="8" t="s">
        <v>59</v>
      </c>
      <c r="H76" s="18"/>
      <c r="I76" s="28" t="str">
        <f t="shared" si="56"/>
        <v xml:space="preserve"> </v>
      </c>
      <c r="J76" s="27" t="str">
        <f t="shared" si="57"/>
        <v xml:space="preserve"> </v>
      </c>
      <c r="K76" s="22" t="str">
        <f t="shared" si="58"/>
        <v xml:space="preserve"> </v>
      </c>
      <c r="L76" s="23" t="str">
        <f>IF(ISERROR(IF(L75-J76&lt;0,"",L75-J76)),"",(IF(L75-J76&lt;0,"",L75-J76)))</f>
        <v/>
      </c>
      <c r="M76" s="23" t="e">
        <f t="shared" si="59"/>
        <v>#VALUE!</v>
      </c>
      <c r="N76" s="196" t="s">
        <v>321</v>
      </c>
      <c r="O76" s="23">
        <v>31</v>
      </c>
      <c r="P76" s="23">
        <v>6</v>
      </c>
      <c r="R76" s="110" t="b">
        <f t="shared" si="39"/>
        <v>1</v>
      </c>
      <c r="S76" s="127">
        <f t="shared" si="33"/>
        <v>0</v>
      </c>
      <c r="T76" s="127" t="b">
        <f t="shared" si="34"/>
        <v>1</v>
      </c>
      <c r="U76" s="127" t="b">
        <f t="shared" si="35"/>
        <v>1</v>
      </c>
      <c r="V76" s="131">
        <f t="shared" si="36"/>
        <v>-3.8166634634979276E-13</v>
      </c>
      <c r="W76" s="131">
        <f t="shared" si="40"/>
        <v>0</v>
      </c>
      <c r="X76" s="127">
        <f t="shared" si="41"/>
        <v>0</v>
      </c>
      <c r="Y76" s="127">
        <f t="shared" si="42"/>
        <v>0</v>
      </c>
      <c r="Z76" s="161">
        <f t="shared" si="37"/>
        <v>0</v>
      </c>
      <c r="AA76" s="127" t="b">
        <f t="shared" si="60"/>
        <v>1</v>
      </c>
      <c r="AB76" s="127" t="b">
        <f t="shared" si="32"/>
        <v>1</v>
      </c>
      <c r="AC76" s="127" t="b">
        <f t="shared" si="38"/>
        <v>1</v>
      </c>
      <c r="AD76" s="127" t="b">
        <f t="shared" si="43"/>
        <v>1</v>
      </c>
      <c r="AE76" s="161">
        <f t="shared" si="44"/>
        <v>0</v>
      </c>
      <c r="AF76" s="127">
        <f t="shared" si="45"/>
        <v>0</v>
      </c>
      <c r="AG76" s="132" t="str">
        <f t="shared" si="46"/>
        <v xml:space="preserve"> </v>
      </c>
      <c r="AH76" s="127">
        <f t="shared" si="47"/>
        <v>0</v>
      </c>
      <c r="AI76" s="132" t="str">
        <f t="shared" si="48"/>
        <v>W</v>
      </c>
      <c r="AJ76" s="128">
        <f t="shared" si="49"/>
        <v>270</v>
      </c>
      <c r="AK76" s="127">
        <f t="shared" si="61"/>
        <v>0</v>
      </c>
      <c r="AL76" s="129">
        <f t="shared" si="50"/>
        <v>0</v>
      </c>
      <c r="AM76" s="127" t="str">
        <f t="shared" si="51"/>
        <v>W</v>
      </c>
      <c r="AN76" s="127">
        <f t="shared" si="52"/>
        <v>0</v>
      </c>
      <c r="AO76" s="127" t="s">
        <v>17</v>
      </c>
      <c r="AP76" s="133">
        <f t="shared" si="53"/>
        <v>0</v>
      </c>
      <c r="AQ76" s="133">
        <f t="shared" si="54"/>
        <v>0</v>
      </c>
      <c r="AR76" s="133">
        <f t="shared" si="55"/>
        <v>0</v>
      </c>
    </row>
    <row r="77" spans="1:44" ht="16.149999999999999" customHeight="1" x14ac:dyDescent="0.25">
      <c r="A77" s="6">
        <v>68</v>
      </c>
      <c r="B77" s="11"/>
      <c r="C77" s="14"/>
      <c r="D77" s="7" t="s">
        <v>28</v>
      </c>
      <c r="E77" s="15"/>
      <c r="F77" s="13"/>
      <c r="G77" s="8" t="s">
        <v>59</v>
      </c>
      <c r="H77" s="18"/>
      <c r="I77" s="28" t="str">
        <f t="shared" si="56"/>
        <v xml:space="preserve"> </v>
      </c>
      <c r="J77" s="27" t="str">
        <f t="shared" si="57"/>
        <v xml:space="preserve"> </v>
      </c>
      <c r="K77" s="22" t="str">
        <f t="shared" si="58"/>
        <v xml:space="preserve"> </v>
      </c>
      <c r="L77" s="23" t="str">
        <f>IF(ISERROR(IF(L76-J77&lt;0,"",L76-J77)),"",(IF(L76-J77&lt;0,"",L76-J77)))</f>
        <v/>
      </c>
      <c r="M77" s="23" t="e">
        <f t="shared" si="59"/>
        <v>#VALUE!</v>
      </c>
      <c r="N77" s="196" t="s">
        <v>321</v>
      </c>
      <c r="O77" s="23">
        <v>31</v>
      </c>
      <c r="P77" s="23">
        <v>6</v>
      </c>
      <c r="R77" s="110" t="b">
        <f t="shared" si="39"/>
        <v>1</v>
      </c>
      <c r="S77" s="127">
        <f t="shared" si="33"/>
        <v>0</v>
      </c>
      <c r="T77" s="127" t="b">
        <f t="shared" si="34"/>
        <v>1</v>
      </c>
      <c r="U77" s="127" t="b">
        <f t="shared" si="35"/>
        <v>1</v>
      </c>
      <c r="V77" s="131">
        <f t="shared" si="36"/>
        <v>-3.8166634634979276E-13</v>
      </c>
      <c r="W77" s="131">
        <f t="shared" si="40"/>
        <v>0</v>
      </c>
      <c r="X77" s="127">
        <f t="shared" si="41"/>
        <v>0</v>
      </c>
      <c r="Y77" s="127">
        <f t="shared" si="42"/>
        <v>0</v>
      </c>
      <c r="Z77" s="161">
        <f t="shared" si="37"/>
        <v>0</v>
      </c>
      <c r="AA77" s="127" t="b">
        <f t="shared" si="60"/>
        <v>1</v>
      </c>
      <c r="AB77" s="127" t="b">
        <f t="shared" si="32"/>
        <v>1</v>
      </c>
      <c r="AC77" s="127" t="b">
        <f t="shared" si="38"/>
        <v>1</v>
      </c>
      <c r="AD77" s="127" t="b">
        <f t="shared" si="43"/>
        <v>1</v>
      </c>
      <c r="AE77" s="161">
        <f t="shared" si="44"/>
        <v>0</v>
      </c>
      <c r="AF77" s="127">
        <f t="shared" si="45"/>
        <v>0</v>
      </c>
      <c r="AG77" s="132" t="str">
        <f t="shared" si="46"/>
        <v xml:space="preserve"> </v>
      </c>
      <c r="AH77" s="127">
        <f t="shared" si="47"/>
        <v>0</v>
      </c>
      <c r="AI77" s="132" t="str">
        <f t="shared" si="48"/>
        <v>W</v>
      </c>
      <c r="AJ77" s="128">
        <f t="shared" si="49"/>
        <v>270</v>
      </c>
      <c r="AK77" s="127">
        <f t="shared" si="61"/>
        <v>0</v>
      </c>
      <c r="AL77" s="129">
        <f t="shared" si="50"/>
        <v>0</v>
      </c>
      <c r="AM77" s="127" t="str">
        <f t="shared" si="51"/>
        <v>W</v>
      </c>
      <c r="AN77" s="127">
        <f t="shared" si="52"/>
        <v>0</v>
      </c>
      <c r="AO77" s="127" t="s">
        <v>17</v>
      </c>
      <c r="AP77" s="133">
        <f t="shared" si="53"/>
        <v>0</v>
      </c>
      <c r="AQ77" s="133">
        <f t="shared" si="54"/>
        <v>0</v>
      </c>
      <c r="AR77" s="133">
        <f t="shared" si="55"/>
        <v>0</v>
      </c>
    </row>
    <row r="78" spans="1:44" ht="16.149999999999999" customHeight="1" x14ac:dyDescent="0.25">
      <c r="A78" s="9">
        <v>69</v>
      </c>
      <c r="B78" s="11"/>
      <c r="C78" s="14"/>
      <c r="D78" s="7" t="s">
        <v>28</v>
      </c>
      <c r="E78" s="15"/>
      <c r="F78" s="13"/>
      <c r="G78" s="8" t="s">
        <v>59</v>
      </c>
      <c r="H78" s="18"/>
      <c r="I78" s="28" t="str">
        <f t="shared" si="56"/>
        <v xml:space="preserve"> </v>
      </c>
      <c r="J78" s="27" t="str">
        <f t="shared" si="57"/>
        <v xml:space="preserve"> </v>
      </c>
      <c r="K78" s="22" t="str">
        <f t="shared" si="58"/>
        <v xml:space="preserve"> </v>
      </c>
      <c r="L78" s="23" t="str">
        <f>IF(ISERROR(IF(L77-J78&lt;0,"",L77-J78)),"",(IF(L77-J78&lt;0,"",L77-J78)))</f>
        <v/>
      </c>
      <c r="M78" s="23" t="e">
        <f t="shared" si="59"/>
        <v>#VALUE!</v>
      </c>
      <c r="N78" s="196" t="s">
        <v>321</v>
      </c>
      <c r="O78" s="23">
        <v>31</v>
      </c>
      <c r="P78" s="23">
        <v>6</v>
      </c>
      <c r="R78" s="110" t="b">
        <f t="shared" si="39"/>
        <v>1</v>
      </c>
      <c r="S78" s="127">
        <f t="shared" si="33"/>
        <v>0</v>
      </c>
      <c r="T78" s="127" t="b">
        <f t="shared" si="34"/>
        <v>1</v>
      </c>
      <c r="U78" s="127" t="b">
        <f t="shared" si="35"/>
        <v>1</v>
      </c>
      <c r="V78" s="131">
        <f t="shared" si="36"/>
        <v>-3.8166634634979276E-13</v>
      </c>
      <c r="W78" s="131">
        <f t="shared" si="40"/>
        <v>0</v>
      </c>
      <c r="X78" s="127">
        <f t="shared" si="41"/>
        <v>0</v>
      </c>
      <c r="Y78" s="127">
        <f t="shared" si="42"/>
        <v>0</v>
      </c>
      <c r="Z78" s="161">
        <f t="shared" si="37"/>
        <v>0</v>
      </c>
      <c r="AA78" s="127" t="b">
        <f t="shared" si="60"/>
        <v>1</v>
      </c>
      <c r="AB78" s="127" t="b">
        <f t="shared" si="32"/>
        <v>1</v>
      </c>
      <c r="AC78" s="127" t="b">
        <f t="shared" si="38"/>
        <v>1</v>
      </c>
      <c r="AD78" s="127" t="b">
        <f t="shared" si="43"/>
        <v>1</v>
      </c>
      <c r="AE78" s="161">
        <f t="shared" si="44"/>
        <v>0</v>
      </c>
      <c r="AF78" s="127">
        <f t="shared" si="45"/>
        <v>0</v>
      </c>
      <c r="AG78" s="132" t="str">
        <f t="shared" si="46"/>
        <v xml:space="preserve"> </v>
      </c>
      <c r="AH78" s="127">
        <f t="shared" si="47"/>
        <v>0</v>
      </c>
      <c r="AI78" s="132" t="str">
        <f t="shared" si="48"/>
        <v>W</v>
      </c>
      <c r="AJ78" s="128">
        <f t="shared" si="49"/>
        <v>270</v>
      </c>
      <c r="AK78" s="127">
        <f t="shared" si="61"/>
        <v>0</v>
      </c>
      <c r="AL78" s="129">
        <f t="shared" si="50"/>
        <v>0</v>
      </c>
      <c r="AM78" s="127" t="str">
        <f t="shared" si="51"/>
        <v>W</v>
      </c>
      <c r="AN78" s="127">
        <f t="shared" si="52"/>
        <v>0</v>
      </c>
      <c r="AO78" s="127" t="s">
        <v>17</v>
      </c>
      <c r="AP78" s="133">
        <f t="shared" si="53"/>
        <v>0</v>
      </c>
      <c r="AQ78" s="133">
        <f t="shared" si="54"/>
        <v>0</v>
      </c>
      <c r="AR78" s="133">
        <f t="shared" si="55"/>
        <v>0</v>
      </c>
    </row>
    <row r="79" spans="1:44" ht="16.149999999999999" customHeight="1" x14ac:dyDescent="0.25">
      <c r="A79" s="6">
        <v>70</v>
      </c>
      <c r="B79" s="11"/>
      <c r="C79" s="14"/>
      <c r="D79" s="7" t="s">
        <v>28</v>
      </c>
      <c r="E79" s="15"/>
      <c r="F79" s="13"/>
      <c r="G79" s="8" t="s">
        <v>59</v>
      </c>
      <c r="H79" s="18"/>
      <c r="I79" s="28" t="str">
        <f t="shared" si="56"/>
        <v xml:space="preserve"> </v>
      </c>
      <c r="J79" s="27" t="str">
        <f t="shared" si="57"/>
        <v xml:space="preserve"> </v>
      </c>
      <c r="K79" s="22" t="str">
        <f t="shared" si="58"/>
        <v xml:space="preserve"> </v>
      </c>
      <c r="L79" s="23" t="str">
        <f>IF(ISERROR(IF(L78-J79&lt;0,"",L78-J79)),"",(IF(L78-J79&lt;0,"",L78-J79)))</f>
        <v/>
      </c>
      <c r="M79" s="23" t="e">
        <f t="shared" si="59"/>
        <v>#VALUE!</v>
      </c>
      <c r="N79" s="196" t="s">
        <v>321</v>
      </c>
      <c r="O79" s="23">
        <v>31</v>
      </c>
      <c r="P79" s="23">
        <v>6</v>
      </c>
      <c r="R79" s="110" t="b">
        <f t="shared" si="39"/>
        <v>1</v>
      </c>
      <c r="S79" s="127">
        <f t="shared" si="33"/>
        <v>0</v>
      </c>
      <c r="T79" s="127" t="b">
        <f t="shared" si="34"/>
        <v>1</v>
      </c>
      <c r="U79" s="127" t="b">
        <f t="shared" si="35"/>
        <v>1</v>
      </c>
      <c r="V79" s="131">
        <f t="shared" si="36"/>
        <v>-3.8166634634979276E-13</v>
      </c>
      <c r="W79" s="131">
        <f t="shared" si="40"/>
        <v>0</v>
      </c>
      <c r="X79" s="127">
        <f t="shared" si="41"/>
        <v>0</v>
      </c>
      <c r="Y79" s="127">
        <f t="shared" si="42"/>
        <v>0</v>
      </c>
      <c r="Z79" s="161">
        <f t="shared" si="37"/>
        <v>0</v>
      </c>
      <c r="AA79" s="127" t="b">
        <f t="shared" si="60"/>
        <v>1</v>
      </c>
      <c r="AB79" s="127" t="b">
        <f t="shared" si="32"/>
        <v>1</v>
      </c>
      <c r="AC79" s="127" t="b">
        <f t="shared" si="38"/>
        <v>1</v>
      </c>
      <c r="AD79" s="127" t="b">
        <f t="shared" si="43"/>
        <v>1</v>
      </c>
      <c r="AE79" s="161">
        <f t="shared" si="44"/>
        <v>0</v>
      </c>
      <c r="AF79" s="127">
        <f t="shared" si="45"/>
        <v>0</v>
      </c>
      <c r="AG79" s="132" t="str">
        <f t="shared" si="46"/>
        <v xml:space="preserve"> </v>
      </c>
      <c r="AH79" s="127">
        <f t="shared" si="47"/>
        <v>0</v>
      </c>
      <c r="AI79" s="132" t="str">
        <f t="shared" si="48"/>
        <v>W</v>
      </c>
      <c r="AJ79" s="128">
        <f t="shared" si="49"/>
        <v>270</v>
      </c>
      <c r="AK79" s="127">
        <f t="shared" si="61"/>
        <v>0</v>
      </c>
      <c r="AL79" s="129">
        <f t="shared" si="50"/>
        <v>0</v>
      </c>
      <c r="AM79" s="127" t="str">
        <f t="shared" si="51"/>
        <v>W</v>
      </c>
      <c r="AN79" s="127">
        <f t="shared" si="52"/>
        <v>0</v>
      </c>
      <c r="AO79" s="127" t="s">
        <v>17</v>
      </c>
      <c r="AP79" s="133">
        <f t="shared" si="53"/>
        <v>0</v>
      </c>
      <c r="AQ79" s="133">
        <f t="shared" si="54"/>
        <v>0</v>
      </c>
      <c r="AR79" s="133">
        <f t="shared" si="55"/>
        <v>0</v>
      </c>
    </row>
    <row r="80" spans="1:44" ht="16.149999999999999" customHeight="1" x14ac:dyDescent="0.25">
      <c r="A80" s="9">
        <v>71</v>
      </c>
      <c r="B80" s="11"/>
      <c r="C80" s="14"/>
      <c r="D80" s="7" t="s">
        <v>28</v>
      </c>
      <c r="E80" s="15"/>
      <c r="F80" s="14"/>
      <c r="G80" s="8" t="s">
        <v>59</v>
      </c>
      <c r="H80" s="19"/>
      <c r="I80" s="28" t="str">
        <f t="shared" si="56"/>
        <v xml:space="preserve"> </v>
      </c>
      <c r="J80" s="27" t="str">
        <f t="shared" si="57"/>
        <v xml:space="preserve"> </v>
      </c>
      <c r="K80" s="22" t="str">
        <f t="shared" si="58"/>
        <v xml:space="preserve"> </v>
      </c>
      <c r="L80" s="23" t="str">
        <f>IF(ISERROR(IF(L79-J80&lt;0,"",L79-J80)),"",(IF(L79-J80&lt;0,"",L79-J80)))</f>
        <v/>
      </c>
      <c r="M80" s="23" t="e">
        <f t="shared" si="59"/>
        <v>#VALUE!</v>
      </c>
      <c r="N80" s="196" t="s">
        <v>321</v>
      </c>
      <c r="O80" s="23">
        <v>31</v>
      </c>
      <c r="P80" s="23">
        <v>10</v>
      </c>
      <c r="R80" s="110" t="b">
        <f t="shared" si="39"/>
        <v>1</v>
      </c>
      <c r="S80" s="127">
        <f t="shared" si="33"/>
        <v>0</v>
      </c>
      <c r="T80" s="127" t="b">
        <f t="shared" si="34"/>
        <v>1</v>
      </c>
      <c r="U80" s="127" t="b">
        <f t="shared" si="35"/>
        <v>1</v>
      </c>
      <c r="V80" s="131">
        <f t="shared" si="36"/>
        <v>-3.8166634634979276E-13</v>
      </c>
      <c r="W80" s="131">
        <f t="shared" si="40"/>
        <v>0</v>
      </c>
      <c r="X80" s="127">
        <f t="shared" si="41"/>
        <v>0</v>
      </c>
      <c r="Y80" s="127">
        <f t="shared" si="42"/>
        <v>0</v>
      </c>
      <c r="Z80" s="161">
        <f t="shared" si="37"/>
        <v>0</v>
      </c>
      <c r="AA80" s="127" t="b">
        <f t="shared" si="60"/>
        <v>1</v>
      </c>
      <c r="AB80" s="127" t="b">
        <f t="shared" si="32"/>
        <v>1</v>
      </c>
      <c r="AC80" s="127" t="b">
        <f t="shared" si="38"/>
        <v>1</v>
      </c>
      <c r="AD80" s="127" t="b">
        <f t="shared" si="43"/>
        <v>1</v>
      </c>
      <c r="AE80" s="161">
        <f t="shared" si="44"/>
        <v>0</v>
      </c>
      <c r="AF80" s="127">
        <f t="shared" si="45"/>
        <v>0</v>
      </c>
      <c r="AG80" s="132" t="str">
        <f t="shared" si="46"/>
        <v xml:space="preserve"> </v>
      </c>
      <c r="AH80" s="127">
        <f t="shared" si="47"/>
        <v>0</v>
      </c>
      <c r="AI80" s="132" t="str">
        <f t="shared" si="48"/>
        <v>W</v>
      </c>
      <c r="AJ80" s="128">
        <f t="shared" si="49"/>
        <v>270</v>
      </c>
      <c r="AK80" s="127">
        <f t="shared" si="61"/>
        <v>0</v>
      </c>
      <c r="AL80" s="129">
        <f t="shared" si="50"/>
        <v>0</v>
      </c>
      <c r="AM80" s="127" t="str">
        <f t="shared" si="51"/>
        <v>W</v>
      </c>
      <c r="AN80" s="127">
        <f t="shared" si="52"/>
        <v>0</v>
      </c>
      <c r="AO80" s="127" t="s">
        <v>17</v>
      </c>
      <c r="AP80" s="133">
        <f t="shared" si="53"/>
        <v>0</v>
      </c>
      <c r="AQ80" s="133">
        <f t="shared" si="54"/>
        <v>0</v>
      </c>
      <c r="AR80" s="133">
        <f t="shared" si="55"/>
        <v>0</v>
      </c>
    </row>
    <row r="81" spans="1:38" x14ac:dyDescent="0.25">
      <c r="AE81" s="161">
        <f t="shared" ref="AE81:AE83" si="62">IF(G80=G81,IF(Z81&gt;Z80,Z81-Z80,Z80-Z81),360-(Z80+Z81))</f>
        <v>360</v>
      </c>
      <c r="AI81" s="110"/>
      <c r="AJ81" s="147"/>
      <c r="AK81" s="110"/>
      <c r="AL81" s="148"/>
    </row>
    <row r="82" spans="1:38" x14ac:dyDescent="0.25">
      <c r="A82" s="141"/>
      <c r="B82" s="142"/>
      <c r="C82" s="143"/>
      <c r="D82" s="144"/>
      <c r="E82" s="145"/>
      <c r="F82" s="143"/>
      <c r="G82" s="144"/>
      <c r="H82" s="144"/>
      <c r="I82" s="141"/>
      <c r="J82" s="141"/>
      <c r="K82" s="146"/>
      <c r="L82" s="140"/>
      <c r="M82" s="140"/>
      <c r="N82" s="140"/>
      <c r="O82" s="140"/>
      <c r="P82" s="140"/>
      <c r="Q82" s="106"/>
      <c r="AE82" s="161">
        <f t="shared" si="62"/>
        <v>0</v>
      </c>
      <c r="AI82" s="110"/>
      <c r="AJ82" s="147"/>
      <c r="AK82" s="110"/>
      <c r="AL82" s="148"/>
    </row>
    <row r="83" spans="1:38" x14ac:dyDescent="0.25">
      <c r="A83" s="141"/>
      <c r="B83" s="142"/>
      <c r="C83" s="143"/>
      <c r="D83" s="144"/>
      <c r="E83" s="145"/>
      <c r="F83" s="143"/>
      <c r="G83" s="144"/>
      <c r="H83" s="144"/>
      <c r="I83" s="141"/>
      <c r="J83" s="141"/>
      <c r="K83" s="146"/>
      <c r="L83" s="140"/>
      <c r="M83" s="140"/>
      <c r="N83" s="140"/>
      <c r="O83" s="140"/>
      <c r="P83" s="140"/>
      <c r="Q83" s="106"/>
      <c r="AE83" s="161">
        <f t="shared" si="62"/>
        <v>0</v>
      </c>
      <c r="AI83" s="110"/>
      <c r="AJ83" s="147"/>
      <c r="AK83" s="110"/>
      <c r="AL83" s="148"/>
    </row>
    <row r="84" spans="1:38" x14ac:dyDescent="0.25">
      <c r="A84" s="141"/>
      <c r="B84" s="142"/>
      <c r="C84" s="143"/>
      <c r="D84" s="144"/>
      <c r="E84" s="145"/>
      <c r="F84" s="143"/>
      <c r="G84" s="144"/>
      <c r="H84" s="144"/>
      <c r="I84" s="141"/>
      <c r="J84" s="141"/>
      <c r="K84" s="146"/>
      <c r="L84" s="140"/>
      <c r="M84" s="140"/>
      <c r="N84" s="140"/>
      <c r="O84" s="140"/>
      <c r="P84" s="140"/>
      <c r="Q84" s="106"/>
      <c r="AI84" s="110"/>
      <c r="AJ84" s="147"/>
      <c r="AK84" s="110"/>
      <c r="AL84" s="148"/>
    </row>
    <row r="85" spans="1:38" x14ac:dyDescent="0.25">
      <c r="A85" s="141"/>
      <c r="B85" s="142"/>
      <c r="C85" s="143"/>
      <c r="D85" s="144"/>
      <c r="E85" s="145"/>
      <c r="F85" s="143"/>
      <c r="G85" s="144"/>
      <c r="H85" s="144"/>
      <c r="I85" s="141"/>
      <c r="J85" s="141"/>
      <c r="K85" s="146"/>
      <c r="L85" s="140"/>
      <c r="M85" s="140"/>
      <c r="N85" s="140"/>
      <c r="O85" s="140"/>
      <c r="P85" s="140"/>
      <c r="Q85" s="106"/>
      <c r="AI85" s="110"/>
      <c r="AJ85" s="147"/>
      <c r="AK85" s="110"/>
      <c r="AL85" s="148"/>
    </row>
    <row r="86" spans="1:38" x14ac:dyDescent="0.25">
      <c r="A86" s="141"/>
      <c r="B86" s="142"/>
      <c r="C86" s="143"/>
      <c r="D86" s="144"/>
      <c r="E86" s="145"/>
      <c r="F86" s="143"/>
      <c r="G86" s="144"/>
      <c r="H86" s="144"/>
      <c r="I86" s="141"/>
      <c r="J86" s="141"/>
      <c r="K86" s="146"/>
      <c r="L86" s="140"/>
      <c r="M86" s="140"/>
      <c r="N86" s="140"/>
      <c r="O86" s="140"/>
      <c r="P86" s="140"/>
      <c r="Q86" s="106"/>
      <c r="AI86" s="110"/>
      <c r="AJ86" s="147"/>
      <c r="AK86" s="110"/>
      <c r="AL86" s="148"/>
    </row>
    <row r="87" spans="1:38" x14ac:dyDescent="0.25">
      <c r="A87" s="141"/>
      <c r="B87" s="142"/>
      <c r="C87" s="143"/>
      <c r="D87" s="144"/>
      <c r="E87" s="145"/>
      <c r="F87" s="143"/>
      <c r="G87" s="144"/>
      <c r="H87" s="144"/>
      <c r="I87" s="141"/>
      <c r="J87" s="141"/>
      <c r="K87" s="146"/>
      <c r="L87" s="140"/>
      <c r="M87" s="140"/>
      <c r="N87" s="140"/>
      <c r="O87" s="140"/>
      <c r="P87" s="140"/>
      <c r="Q87" s="106"/>
      <c r="AI87" s="110"/>
      <c r="AJ87" s="147"/>
      <c r="AK87" s="110"/>
      <c r="AL87" s="148"/>
    </row>
    <row r="88" spans="1:38" x14ac:dyDescent="0.25">
      <c r="A88" s="141"/>
      <c r="B88" s="142"/>
      <c r="C88" s="143"/>
      <c r="D88" s="144"/>
      <c r="E88" s="145"/>
      <c r="F88" s="143"/>
      <c r="G88" s="144"/>
      <c r="H88" s="144"/>
      <c r="I88" s="141"/>
      <c r="J88" s="141"/>
      <c r="K88" s="146"/>
      <c r="L88" s="140"/>
      <c r="M88" s="140"/>
      <c r="N88" s="140"/>
      <c r="O88" s="140"/>
      <c r="P88" s="140"/>
      <c r="Q88" s="106"/>
      <c r="AI88" s="110"/>
      <c r="AJ88" s="147"/>
      <c r="AK88" s="110"/>
      <c r="AL88" s="148"/>
    </row>
    <row r="89" spans="1:38" x14ac:dyDescent="0.25">
      <c r="A89" s="141"/>
      <c r="B89" s="142"/>
      <c r="C89" s="143"/>
      <c r="D89" s="144"/>
      <c r="E89" s="145"/>
      <c r="F89" s="143"/>
      <c r="G89" s="144"/>
      <c r="H89" s="144"/>
      <c r="I89" s="141"/>
      <c r="J89" s="141"/>
      <c r="K89" s="146"/>
      <c r="L89" s="140"/>
      <c r="M89" s="140"/>
      <c r="N89" s="140"/>
      <c r="O89" s="140"/>
      <c r="P89" s="140"/>
      <c r="Q89" s="106"/>
      <c r="AI89" s="110"/>
      <c r="AJ89" s="147"/>
      <c r="AK89" s="110"/>
      <c r="AL89" s="148"/>
    </row>
    <row r="90" spans="1:38" x14ac:dyDescent="0.25">
      <c r="A90" s="141"/>
      <c r="B90" s="142"/>
      <c r="C90" s="143"/>
      <c r="D90" s="144"/>
      <c r="E90" s="145"/>
      <c r="F90" s="143"/>
      <c r="G90" s="144"/>
      <c r="H90" s="144"/>
      <c r="I90" s="141"/>
      <c r="J90" s="141"/>
      <c r="K90" s="146"/>
      <c r="L90" s="140"/>
      <c r="M90" s="140"/>
      <c r="N90" s="140"/>
      <c r="O90" s="140"/>
      <c r="P90" s="140"/>
      <c r="Q90" s="106"/>
      <c r="AI90" s="110"/>
      <c r="AJ90" s="147"/>
      <c r="AK90" s="110"/>
      <c r="AL90" s="148"/>
    </row>
    <row r="91" spans="1:38" x14ac:dyDescent="0.25">
      <c r="A91" s="141"/>
      <c r="B91" s="142"/>
      <c r="C91" s="143"/>
      <c r="D91" s="144"/>
      <c r="E91" s="145"/>
      <c r="F91" s="143"/>
      <c r="G91" s="144"/>
      <c r="H91" s="144"/>
      <c r="I91" s="141"/>
      <c r="J91" s="141"/>
      <c r="K91" s="146"/>
      <c r="L91" s="140"/>
      <c r="M91" s="140"/>
      <c r="N91" s="140"/>
      <c r="O91" s="140"/>
      <c r="P91" s="140"/>
      <c r="Q91" s="106"/>
      <c r="AI91" s="110"/>
      <c r="AJ91" s="147"/>
      <c r="AK91" s="110"/>
      <c r="AL91" s="148"/>
    </row>
    <row r="92" spans="1:38" x14ac:dyDescent="0.25">
      <c r="A92" s="141"/>
      <c r="B92" s="142"/>
      <c r="C92" s="143"/>
      <c r="D92" s="144"/>
      <c r="E92" s="145"/>
      <c r="F92" s="143"/>
      <c r="G92" s="144"/>
      <c r="H92" s="144"/>
      <c r="I92" s="141"/>
      <c r="J92" s="141"/>
      <c r="K92" s="146"/>
      <c r="L92" s="140"/>
      <c r="M92" s="140"/>
      <c r="N92" s="140"/>
      <c r="O92" s="140"/>
      <c r="P92" s="140"/>
      <c r="Q92" s="106"/>
      <c r="AI92" s="110"/>
      <c r="AJ92" s="147"/>
      <c r="AK92" s="110"/>
      <c r="AL92" s="148"/>
    </row>
    <row r="93" spans="1:38" x14ac:dyDescent="0.25">
      <c r="A93" s="141"/>
      <c r="B93" s="142"/>
      <c r="C93" s="143"/>
      <c r="D93" s="144"/>
      <c r="E93" s="145"/>
      <c r="F93" s="143"/>
      <c r="G93" s="144"/>
      <c r="H93" s="144"/>
      <c r="I93" s="141"/>
      <c r="J93" s="141"/>
      <c r="K93" s="146"/>
      <c r="L93" s="140"/>
      <c r="M93" s="140"/>
      <c r="N93" s="140"/>
      <c r="O93" s="140"/>
      <c r="P93" s="140"/>
      <c r="Q93" s="106"/>
      <c r="AI93" s="110"/>
      <c r="AJ93" s="147"/>
      <c r="AK93" s="110"/>
      <c r="AL93" s="148"/>
    </row>
    <row r="94" spans="1:38" x14ac:dyDescent="0.25">
      <c r="A94" s="141"/>
      <c r="B94" s="142"/>
      <c r="C94" s="143"/>
      <c r="D94" s="144"/>
      <c r="E94" s="145"/>
      <c r="F94" s="143"/>
      <c r="G94" s="144"/>
      <c r="H94" s="144"/>
      <c r="I94" s="141"/>
      <c r="J94" s="141"/>
      <c r="K94" s="146"/>
      <c r="L94" s="140"/>
      <c r="M94" s="140"/>
      <c r="N94" s="140"/>
      <c r="O94" s="140"/>
      <c r="P94" s="140"/>
      <c r="Q94" s="106"/>
      <c r="AI94" s="110"/>
      <c r="AJ94" s="147"/>
      <c r="AK94" s="110"/>
      <c r="AL94" s="148"/>
    </row>
    <row r="95" spans="1:38" x14ac:dyDescent="0.25">
      <c r="A95" s="141"/>
      <c r="B95" s="142"/>
      <c r="C95" s="143"/>
      <c r="D95" s="144"/>
      <c r="E95" s="145"/>
      <c r="F95" s="143"/>
      <c r="G95" s="144"/>
      <c r="H95" s="144"/>
      <c r="I95" s="141"/>
      <c r="J95" s="141"/>
      <c r="K95" s="146"/>
      <c r="L95" s="140"/>
      <c r="M95" s="140"/>
      <c r="N95" s="140"/>
      <c r="O95" s="140"/>
      <c r="P95" s="140"/>
      <c r="Q95" s="106"/>
      <c r="AI95" s="110"/>
      <c r="AJ95" s="147"/>
      <c r="AK95" s="110"/>
      <c r="AL95" s="148"/>
    </row>
    <row r="96" spans="1:38" x14ac:dyDescent="0.25">
      <c r="A96" s="141"/>
      <c r="B96" s="142"/>
      <c r="C96" s="143"/>
      <c r="D96" s="144"/>
      <c r="E96" s="145"/>
      <c r="F96" s="143"/>
      <c r="G96" s="144"/>
      <c r="H96" s="144"/>
      <c r="I96" s="141"/>
      <c r="J96" s="141"/>
      <c r="K96" s="146"/>
      <c r="L96" s="140"/>
      <c r="M96" s="140"/>
      <c r="N96" s="140"/>
      <c r="O96" s="140"/>
      <c r="P96" s="140"/>
      <c r="Q96" s="106"/>
      <c r="AI96" s="110"/>
      <c r="AJ96" s="147"/>
      <c r="AK96" s="110"/>
      <c r="AL96" s="148"/>
    </row>
    <row r="97" spans="1:38" x14ac:dyDescent="0.25">
      <c r="A97" s="141"/>
      <c r="B97" s="142"/>
      <c r="C97" s="143"/>
      <c r="D97" s="144"/>
      <c r="E97" s="145"/>
      <c r="F97" s="143"/>
      <c r="G97" s="144"/>
      <c r="H97" s="144"/>
      <c r="I97" s="141"/>
      <c r="J97" s="141"/>
      <c r="K97" s="146"/>
      <c r="L97" s="140"/>
      <c r="M97" s="140"/>
      <c r="N97" s="140"/>
      <c r="O97" s="140"/>
      <c r="P97" s="140"/>
      <c r="Q97" s="106"/>
      <c r="AI97" s="110"/>
      <c r="AJ97" s="147"/>
      <c r="AK97" s="110"/>
      <c r="AL97" s="148"/>
    </row>
    <row r="98" spans="1:38" x14ac:dyDescent="0.25">
      <c r="A98" s="141"/>
      <c r="B98" s="142"/>
      <c r="C98" s="143"/>
      <c r="D98" s="144"/>
      <c r="E98" s="145"/>
      <c r="F98" s="143"/>
      <c r="G98" s="144"/>
      <c r="H98" s="144"/>
      <c r="I98" s="141"/>
      <c r="J98" s="141"/>
      <c r="K98" s="146"/>
      <c r="L98" s="140"/>
      <c r="M98" s="140"/>
      <c r="N98" s="140"/>
      <c r="O98" s="140"/>
      <c r="P98" s="140"/>
      <c r="Q98" s="106"/>
      <c r="AI98" s="110"/>
      <c r="AJ98" s="147"/>
      <c r="AK98" s="110"/>
      <c r="AL98" s="148"/>
    </row>
    <row r="99" spans="1:38" x14ac:dyDescent="0.25">
      <c r="A99" s="141"/>
      <c r="B99" s="142"/>
      <c r="C99" s="143"/>
      <c r="D99" s="144"/>
      <c r="E99" s="145"/>
      <c r="F99" s="143"/>
      <c r="G99" s="144"/>
      <c r="H99" s="144"/>
      <c r="I99" s="141"/>
      <c r="J99" s="141"/>
      <c r="K99" s="146"/>
      <c r="L99" s="140"/>
      <c r="M99" s="140"/>
      <c r="N99" s="140"/>
      <c r="O99" s="140"/>
      <c r="P99" s="140"/>
      <c r="Q99" s="106"/>
      <c r="AI99" s="110"/>
      <c r="AJ99" s="147"/>
      <c r="AK99" s="110"/>
      <c r="AL99" s="148"/>
    </row>
    <row r="100" spans="1:38" x14ac:dyDescent="0.25">
      <c r="A100" s="141"/>
      <c r="B100" s="142"/>
      <c r="C100" s="143"/>
      <c r="D100" s="144"/>
      <c r="E100" s="145"/>
      <c r="F100" s="143"/>
      <c r="G100" s="144"/>
      <c r="H100" s="144"/>
      <c r="I100" s="141"/>
      <c r="J100" s="141"/>
      <c r="K100" s="146"/>
      <c r="L100" s="140"/>
      <c r="M100" s="140"/>
      <c r="N100" s="140"/>
      <c r="O100" s="140"/>
      <c r="P100" s="140"/>
      <c r="Q100" s="106"/>
      <c r="AI100" s="110"/>
      <c r="AJ100" s="147"/>
      <c r="AK100" s="110"/>
      <c r="AL100" s="148"/>
    </row>
    <row r="101" spans="1:38" x14ac:dyDescent="0.25">
      <c r="A101" s="141"/>
      <c r="B101" s="142"/>
      <c r="C101" s="143"/>
      <c r="D101" s="144"/>
      <c r="E101" s="145"/>
      <c r="F101" s="143"/>
      <c r="G101" s="144"/>
      <c r="H101" s="144"/>
      <c r="I101" s="141"/>
      <c r="J101" s="141"/>
      <c r="K101" s="146"/>
      <c r="L101" s="140"/>
      <c r="M101" s="140"/>
      <c r="N101" s="140"/>
      <c r="O101" s="140"/>
      <c r="P101" s="140"/>
      <c r="Q101" s="106"/>
      <c r="AI101" s="110"/>
      <c r="AJ101" s="147"/>
      <c r="AK101" s="110"/>
      <c r="AL101" s="148"/>
    </row>
    <row r="102" spans="1:38" x14ac:dyDescent="0.25">
      <c r="A102" s="141"/>
      <c r="B102" s="142"/>
      <c r="C102" s="143"/>
      <c r="D102" s="144"/>
      <c r="E102" s="145"/>
      <c r="F102" s="143"/>
      <c r="G102" s="144"/>
      <c r="H102" s="144"/>
      <c r="I102" s="141"/>
      <c r="J102" s="141"/>
      <c r="K102" s="146"/>
      <c r="L102" s="140"/>
      <c r="M102" s="140"/>
      <c r="N102" s="140"/>
      <c r="O102" s="140"/>
      <c r="P102" s="140"/>
      <c r="Q102" s="106"/>
      <c r="AI102" s="110"/>
      <c r="AJ102" s="147"/>
      <c r="AK102" s="110"/>
      <c r="AL102" s="148"/>
    </row>
    <row r="103" spans="1:38" x14ac:dyDescent="0.25">
      <c r="A103" s="141"/>
      <c r="B103" s="142"/>
      <c r="C103" s="143"/>
      <c r="D103" s="144"/>
      <c r="E103" s="145"/>
      <c r="F103" s="143"/>
      <c r="G103" s="144"/>
      <c r="H103" s="144"/>
      <c r="I103" s="141"/>
      <c r="J103" s="141"/>
      <c r="K103" s="146"/>
      <c r="L103" s="140"/>
      <c r="M103" s="140"/>
      <c r="N103" s="140"/>
      <c r="O103" s="140"/>
      <c r="P103" s="140"/>
      <c r="Q103" s="106"/>
      <c r="AI103" s="110"/>
      <c r="AJ103" s="147"/>
      <c r="AK103" s="110"/>
      <c r="AL103" s="148"/>
    </row>
    <row r="104" spans="1:38" x14ac:dyDescent="0.25">
      <c r="A104" s="141"/>
      <c r="B104" s="142"/>
      <c r="C104" s="143"/>
      <c r="D104" s="144"/>
      <c r="E104" s="145"/>
      <c r="F104" s="143"/>
      <c r="G104" s="144"/>
      <c r="H104" s="144"/>
      <c r="I104" s="141"/>
      <c r="J104" s="141"/>
      <c r="K104" s="146"/>
      <c r="L104" s="140"/>
      <c r="M104" s="140"/>
      <c r="N104" s="140"/>
      <c r="O104" s="140"/>
      <c r="P104" s="140"/>
      <c r="Q104" s="106"/>
      <c r="AI104" s="110"/>
      <c r="AJ104" s="147"/>
      <c r="AK104" s="110"/>
      <c r="AL104" s="148"/>
    </row>
    <row r="105" spans="1:38" x14ac:dyDescent="0.25">
      <c r="A105" s="141"/>
      <c r="B105" s="142"/>
      <c r="C105" s="143"/>
      <c r="D105" s="144"/>
      <c r="E105" s="145"/>
      <c r="F105" s="143"/>
      <c r="G105" s="144"/>
      <c r="H105" s="144"/>
      <c r="I105" s="141"/>
      <c r="J105" s="141"/>
      <c r="K105" s="146"/>
      <c r="L105" s="140"/>
      <c r="M105" s="140"/>
      <c r="N105" s="140"/>
      <c r="O105" s="140"/>
      <c r="P105" s="140"/>
      <c r="Q105" s="106"/>
      <c r="AI105" s="110"/>
      <c r="AJ105" s="147"/>
      <c r="AK105" s="110"/>
      <c r="AL105" s="148"/>
    </row>
    <row r="106" spans="1:38" x14ac:dyDescent="0.25">
      <c r="A106" s="141"/>
      <c r="B106" s="142"/>
      <c r="C106" s="143"/>
      <c r="D106" s="144"/>
      <c r="E106" s="145"/>
      <c r="F106" s="143"/>
      <c r="G106" s="144"/>
      <c r="H106" s="144"/>
      <c r="I106" s="141"/>
      <c r="J106" s="141"/>
      <c r="K106" s="146"/>
      <c r="L106" s="140"/>
      <c r="M106" s="140"/>
      <c r="N106" s="140"/>
      <c r="O106" s="140"/>
      <c r="P106" s="140"/>
      <c r="Q106" s="106"/>
      <c r="AI106" s="110"/>
      <c r="AJ106" s="147"/>
      <c r="AK106" s="110"/>
      <c r="AL106" s="148"/>
    </row>
    <row r="107" spans="1:38" x14ac:dyDescent="0.25">
      <c r="A107" s="141"/>
      <c r="B107" s="142"/>
      <c r="C107" s="143"/>
      <c r="D107" s="144"/>
      <c r="E107" s="145"/>
      <c r="F107" s="143"/>
      <c r="G107" s="144"/>
      <c r="H107" s="144"/>
      <c r="I107" s="141"/>
      <c r="J107" s="141"/>
      <c r="K107" s="146"/>
      <c r="L107" s="140"/>
      <c r="M107" s="140"/>
      <c r="N107" s="140"/>
      <c r="O107" s="140"/>
      <c r="P107" s="140"/>
      <c r="Q107" s="106"/>
      <c r="AI107" s="110"/>
      <c r="AJ107" s="147"/>
      <c r="AK107" s="110"/>
      <c r="AL107" s="148"/>
    </row>
    <row r="108" spans="1:38" x14ac:dyDescent="0.25">
      <c r="A108" s="141"/>
      <c r="B108" s="142"/>
      <c r="C108" s="143"/>
      <c r="D108" s="144"/>
      <c r="E108" s="145"/>
      <c r="F108" s="143"/>
      <c r="G108" s="144"/>
      <c r="H108" s="144"/>
      <c r="I108" s="141"/>
      <c r="J108" s="141"/>
      <c r="K108" s="146"/>
      <c r="L108" s="140"/>
      <c r="M108" s="140"/>
      <c r="N108" s="140"/>
      <c r="O108" s="140"/>
      <c r="P108" s="140"/>
      <c r="Q108" s="106"/>
      <c r="AI108" s="110"/>
      <c r="AJ108" s="147"/>
      <c r="AK108" s="110"/>
      <c r="AL108" s="148"/>
    </row>
    <row r="109" spans="1:38" x14ac:dyDescent="0.25">
      <c r="A109" s="141"/>
      <c r="B109" s="142"/>
      <c r="C109" s="143"/>
      <c r="D109" s="144"/>
      <c r="E109" s="145"/>
      <c r="F109" s="143"/>
      <c r="G109" s="144"/>
      <c r="H109" s="144"/>
      <c r="I109" s="141"/>
      <c r="J109" s="141"/>
      <c r="K109" s="146"/>
      <c r="L109" s="140"/>
      <c r="M109" s="140"/>
      <c r="N109" s="140"/>
      <c r="O109" s="140"/>
      <c r="P109" s="140"/>
      <c r="Q109" s="106"/>
      <c r="AI109" s="110"/>
      <c r="AJ109" s="147"/>
      <c r="AK109" s="110"/>
      <c r="AL109" s="148"/>
    </row>
    <row r="110" spans="1:38" x14ac:dyDescent="0.25">
      <c r="A110" s="141"/>
      <c r="B110" s="142"/>
      <c r="C110" s="143"/>
      <c r="D110" s="144"/>
      <c r="E110" s="145"/>
      <c r="F110" s="143"/>
      <c r="G110" s="144"/>
      <c r="H110" s="144"/>
      <c r="I110" s="141"/>
      <c r="J110" s="141"/>
      <c r="K110" s="146"/>
      <c r="L110" s="140"/>
      <c r="M110" s="140"/>
      <c r="N110" s="140"/>
      <c r="O110" s="140"/>
      <c r="P110" s="140"/>
      <c r="Q110" s="106"/>
      <c r="AI110" s="110"/>
      <c r="AJ110" s="147"/>
      <c r="AK110" s="110"/>
      <c r="AL110" s="148"/>
    </row>
    <row r="111" spans="1:38" x14ac:dyDescent="0.25">
      <c r="A111" s="141"/>
      <c r="B111" s="142"/>
      <c r="C111" s="143"/>
      <c r="D111" s="144"/>
      <c r="E111" s="145"/>
      <c r="F111" s="143"/>
      <c r="G111" s="144"/>
      <c r="H111" s="144"/>
      <c r="I111" s="141"/>
      <c r="J111" s="141"/>
      <c r="K111" s="146"/>
      <c r="L111" s="140"/>
      <c r="M111" s="140"/>
      <c r="N111" s="140"/>
      <c r="O111" s="140"/>
      <c r="P111" s="140"/>
      <c r="Q111" s="106"/>
      <c r="AI111" s="110"/>
      <c r="AJ111" s="147"/>
      <c r="AK111" s="110"/>
      <c r="AL111" s="148"/>
    </row>
    <row r="112" spans="1:38" x14ac:dyDescent="0.25">
      <c r="A112" s="141"/>
      <c r="B112" s="142"/>
      <c r="C112" s="143"/>
      <c r="D112" s="144"/>
      <c r="E112" s="145"/>
      <c r="F112" s="143"/>
      <c r="G112" s="144"/>
      <c r="H112" s="144"/>
      <c r="I112" s="141"/>
      <c r="J112" s="141"/>
      <c r="K112" s="146"/>
      <c r="L112" s="140"/>
      <c r="M112" s="140"/>
      <c r="N112" s="140"/>
      <c r="O112" s="140"/>
      <c r="P112" s="140"/>
      <c r="Q112" s="106"/>
      <c r="AI112" s="110"/>
      <c r="AJ112" s="147"/>
      <c r="AK112" s="110"/>
      <c r="AL112" s="148"/>
    </row>
    <row r="113" spans="1:38" x14ac:dyDescent="0.25">
      <c r="A113" s="141"/>
      <c r="B113" s="142"/>
      <c r="C113" s="143"/>
      <c r="D113" s="144"/>
      <c r="E113" s="145"/>
      <c r="F113" s="143"/>
      <c r="G113" s="144"/>
      <c r="H113" s="144"/>
      <c r="I113" s="141"/>
      <c r="J113" s="141"/>
      <c r="K113" s="146"/>
      <c r="L113" s="140"/>
      <c r="M113" s="140"/>
      <c r="N113" s="140"/>
      <c r="O113" s="140"/>
      <c r="P113" s="140"/>
      <c r="Q113" s="106"/>
      <c r="AI113" s="110"/>
      <c r="AJ113" s="147"/>
      <c r="AK113" s="110"/>
      <c r="AL113" s="148"/>
    </row>
    <row r="114" spans="1:38" x14ac:dyDescent="0.25">
      <c r="A114" s="141"/>
      <c r="B114" s="142"/>
      <c r="C114" s="143"/>
      <c r="D114" s="144"/>
      <c r="E114" s="145"/>
      <c r="F114" s="143"/>
      <c r="G114" s="144"/>
      <c r="H114" s="144"/>
      <c r="I114" s="141"/>
      <c r="J114" s="141"/>
      <c r="K114" s="146"/>
      <c r="L114" s="140"/>
      <c r="M114" s="140"/>
      <c r="N114" s="140"/>
      <c r="O114" s="140"/>
      <c r="P114" s="140"/>
      <c r="Q114" s="106"/>
      <c r="AI114" s="110"/>
      <c r="AJ114" s="147"/>
      <c r="AK114" s="110"/>
      <c r="AL114" s="148"/>
    </row>
    <row r="115" spans="1:38" x14ac:dyDescent="0.25">
      <c r="A115" s="141"/>
      <c r="B115" s="142"/>
      <c r="C115" s="143"/>
      <c r="D115" s="144"/>
      <c r="E115" s="145"/>
      <c r="F115" s="143"/>
      <c r="G115" s="144"/>
      <c r="H115" s="144"/>
      <c r="I115" s="141"/>
      <c r="J115" s="141"/>
      <c r="K115" s="146"/>
      <c r="L115" s="140"/>
      <c r="M115" s="140"/>
      <c r="N115" s="140"/>
      <c r="O115" s="140"/>
      <c r="P115" s="140"/>
      <c r="Q115" s="106"/>
      <c r="AI115" s="110"/>
      <c r="AJ115" s="147"/>
      <c r="AK115" s="110"/>
      <c r="AL115" s="148"/>
    </row>
    <row r="116" spans="1:38" x14ac:dyDescent="0.25">
      <c r="A116" s="141"/>
      <c r="B116" s="142"/>
      <c r="C116" s="143"/>
      <c r="D116" s="144"/>
      <c r="E116" s="145"/>
      <c r="F116" s="143"/>
      <c r="G116" s="144"/>
      <c r="H116" s="144"/>
      <c r="I116" s="141"/>
      <c r="J116" s="141"/>
      <c r="K116" s="146"/>
      <c r="L116" s="140"/>
      <c r="M116" s="140"/>
      <c r="N116" s="140"/>
      <c r="O116" s="140"/>
      <c r="P116" s="140"/>
      <c r="Q116" s="106"/>
      <c r="AI116" s="110"/>
      <c r="AJ116" s="147"/>
      <c r="AK116" s="110"/>
      <c r="AL116" s="148"/>
    </row>
    <row r="117" spans="1:38" x14ac:dyDescent="0.25">
      <c r="A117" s="141"/>
      <c r="B117" s="142"/>
      <c r="C117" s="143"/>
      <c r="D117" s="144"/>
      <c r="E117" s="145"/>
      <c r="F117" s="143"/>
      <c r="G117" s="144"/>
      <c r="H117" s="144"/>
      <c r="I117" s="141"/>
      <c r="J117" s="141"/>
      <c r="K117" s="146"/>
      <c r="L117" s="140"/>
      <c r="M117" s="140"/>
      <c r="N117" s="140"/>
      <c r="O117" s="140"/>
      <c r="P117" s="140"/>
      <c r="Q117" s="106"/>
      <c r="AI117" s="110"/>
      <c r="AJ117" s="147"/>
      <c r="AK117" s="110"/>
      <c r="AL117" s="148"/>
    </row>
    <row r="118" spans="1:38" x14ac:dyDescent="0.25">
      <c r="A118" s="141"/>
      <c r="B118" s="142"/>
      <c r="C118" s="143"/>
      <c r="D118" s="144"/>
      <c r="E118" s="145"/>
      <c r="F118" s="143"/>
      <c r="G118" s="144"/>
      <c r="H118" s="144"/>
      <c r="I118" s="141"/>
      <c r="J118" s="141"/>
      <c r="K118" s="146"/>
      <c r="L118" s="140"/>
      <c r="M118" s="140"/>
      <c r="N118" s="140"/>
      <c r="O118" s="140"/>
      <c r="P118" s="140"/>
      <c r="Q118" s="106"/>
      <c r="AI118" s="110"/>
      <c r="AJ118" s="147"/>
      <c r="AK118" s="110"/>
      <c r="AL118" s="148"/>
    </row>
    <row r="119" spans="1:38" x14ac:dyDescent="0.25">
      <c r="A119" s="141"/>
      <c r="B119" s="142"/>
      <c r="C119" s="143"/>
      <c r="D119" s="144"/>
      <c r="E119" s="145"/>
      <c r="F119" s="143"/>
      <c r="G119" s="144"/>
      <c r="H119" s="144"/>
      <c r="I119" s="141"/>
      <c r="J119" s="141"/>
      <c r="K119" s="146"/>
      <c r="L119" s="140"/>
      <c r="M119" s="140"/>
      <c r="N119" s="140"/>
      <c r="O119" s="140"/>
      <c r="P119" s="140"/>
      <c r="Q119" s="106"/>
      <c r="AI119" s="110"/>
      <c r="AJ119" s="147"/>
      <c r="AK119" s="110"/>
      <c r="AL119" s="148"/>
    </row>
    <row r="120" spans="1:38" x14ac:dyDescent="0.25">
      <c r="A120" s="141"/>
      <c r="B120" s="142"/>
      <c r="C120" s="143"/>
      <c r="D120" s="144"/>
      <c r="E120" s="145"/>
      <c r="F120" s="143"/>
      <c r="G120" s="144"/>
      <c r="H120" s="144"/>
      <c r="I120" s="141"/>
      <c r="J120" s="141"/>
      <c r="K120" s="146"/>
      <c r="L120" s="140"/>
      <c r="M120" s="140"/>
      <c r="N120" s="140"/>
      <c r="O120" s="140"/>
      <c r="P120" s="140"/>
      <c r="Q120" s="106"/>
      <c r="AI120" s="110"/>
      <c r="AJ120" s="147"/>
      <c r="AK120" s="110"/>
      <c r="AL120" s="148"/>
    </row>
    <row r="121" spans="1:38" x14ac:dyDescent="0.25">
      <c r="A121" s="141"/>
      <c r="B121" s="142"/>
      <c r="C121" s="143"/>
      <c r="D121" s="144"/>
      <c r="E121" s="145"/>
      <c r="F121" s="143"/>
      <c r="G121" s="144"/>
      <c r="H121" s="144"/>
      <c r="I121" s="141"/>
      <c r="J121" s="141"/>
      <c r="K121" s="146"/>
      <c r="L121" s="140"/>
      <c r="M121" s="140"/>
      <c r="N121" s="140"/>
      <c r="O121" s="140"/>
      <c r="P121" s="140"/>
      <c r="Q121" s="106"/>
      <c r="AI121" s="110"/>
      <c r="AJ121" s="147"/>
      <c r="AK121" s="110"/>
      <c r="AL121" s="148"/>
    </row>
    <row r="122" spans="1:38" x14ac:dyDescent="0.25">
      <c r="A122" s="141"/>
      <c r="B122" s="142"/>
      <c r="C122" s="143"/>
      <c r="D122" s="144"/>
      <c r="E122" s="145"/>
      <c r="F122" s="143"/>
      <c r="G122" s="144"/>
      <c r="H122" s="144"/>
      <c r="I122" s="141"/>
      <c r="J122" s="141"/>
      <c r="K122" s="146"/>
      <c r="L122" s="140"/>
      <c r="M122" s="140"/>
      <c r="N122" s="140"/>
      <c r="O122" s="140"/>
      <c r="P122" s="140"/>
      <c r="Q122" s="106"/>
      <c r="AI122" s="110"/>
      <c r="AJ122" s="147"/>
      <c r="AK122" s="110"/>
      <c r="AL122" s="148"/>
    </row>
    <row r="123" spans="1:38" x14ac:dyDescent="0.25">
      <c r="A123" s="141"/>
      <c r="B123" s="142"/>
      <c r="C123" s="143"/>
      <c r="D123" s="144"/>
      <c r="E123" s="145"/>
      <c r="F123" s="143"/>
      <c r="G123" s="144"/>
      <c r="H123" s="144"/>
      <c r="I123" s="141"/>
      <c r="J123" s="141"/>
      <c r="K123" s="146"/>
      <c r="L123" s="140"/>
      <c r="M123" s="140"/>
      <c r="N123" s="140"/>
      <c r="O123" s="140"/>
      <c r="P123" s="140"/>
      <c r="Q123" s="106"/>
      <c r="AI123" s="110"/>
      <c r="AJ123" s="147"/>
      <c r="AK123" s="110"/>
      <c r="AL123" s="148"/>
    </row>
    <row r="124" spans="1:38" x14ac:dyDescent="0.25">
      <c r="A124" s="141"/>
      <c r="B124" s="142"/>
      <c r="C124" s="143"/>
      <c r="D124" s="144"/>
      <c r="E124" s="145"/>
      <c r="F124" s="143"/>
      <c r="G124" s="144"/>
      <c r="H124" s="144"/>
      <c r="I124" s="141"/>
      <c r="J124" s="141"/>
      <c r="K124" s="146"/>
      <c r="L124" s="140"/>
      <c r="M124" s="140"/>
      <c r="N124" s="140"/>
      <c r="O124" s="140"/>
      <c r="P124" s="140"/>
      <c r="Q124" s="106"/>
      <c r="AI124" s="110"/>
      <c r="AJ124" s="147"/>
      <c r="AK124" s="110"/>
      <c r="AL124" s="148"/>
    </row>
    <row r="125" spans="1:38" x14ac:dyDescent="0.25">
      <c r="A125" s="141"/>
      <c r="B125" s="142"/>
      <c r="C125" s="143"/>
      <c r="D125" s="144"/>
      <c r="E125" s="145"/>
      <c r="F125" s="143"/>
      <c r="G125" s="144"/>
      <c r="H125" s="144"/>
      <c r="I125" s="141"/>
      <c r="J125" s="141"/>
      <c r="K125" s="146"/>
      <c r="L125" s="140"/>
      <c r="M125" s="140"/>
      <c r="N125" s="140"/>
      <c r="O125" s="140"/>
      <c r="P125" s="140"/>
      <c r="Q125" s="106"/>
      <c r="AI125" s="110"/>
      <c r="AJ125" s="147"/>
      <c r="AK125" s="110"/>
      <c r="AL125" s="148"/>
    </row>
    <row r="126" spans="1:38" x14ac:dyDescent="0.25">
      <c r="A126" s="141"/>
      <c r="B126" s="142"/>
      <c r="C126" s="143"/>
      <c r="D126" s="144"/>
      <c r="E126" s="145"/>
      <c r="F126" s="143"/>
      <c r="G126" s="144"/>
      <c r="H126" s="144"/>
      <c r="I126" s="141"/>
      <c r="J126" s="141"/>
      <c r="K126" s="146"/>
      <c r="L126" s="140"/>
      <c r="M126" s="140"/>
      <c r="N126" s="140"/>
      <c r="O126" s="140"/>
      <c r="P126" s="140"/>
      <c r="Q126" s="106"/>
      <c r="AI126" s="110"/>
      <c r="AJ126" s="147"/>
      <c r="AK126" s="110"/>
      <c r="AL126" s="148"/>
    </row>
    <row r="127" spans="1:38" x14ac:dyDescent="0.25">
      <c r="A127" s="141"/>
      <c r="B127" s="142"/>
      <c r="C127" s="143"/>
      <c r="D127" s="144"/>
      <c r="E127" s="145"/>
      <c r="F127" s="143"/>
      <c r="G127" s="144"/>
      <c r="H127" s="144"/>
      <c r="I127" s="141"/>
      <c r="J127" s="141"/>
      <c r="K127" s="146"/>
      <c r="L127" s="140"/>
      <c r="M127" s="140"/>
      <c r="N127" s="140"/>
      <c r="O127" s="140"/>
      <c r="P127" s="140"/>
      <c r="Q127" s="106"/>
      <c r="AI127" s="110"/>
      <c r="AJ127" s="147"/>
      <c r="AK127" s="110"/>
      <c r="AL127" s="148"/>
    </row>
    <row r="128" spans="1:38" x14ac:dyDescent="0.25">
      <c r="A128" s="141"/>
      <c r="B128" s="142"/>
      <c r="C128" s="143"/>
      <c r="D128" s="144"/>
      <c r="E128" s="145"/>
      <c r="F128" s="143"/>
      <c r="G128" s="144"/>
      <c r="H128" s="144"/>
      <c r="I128" s="141"/>
      <c r="J128" s="141"/>
      <c r="K128" s="146"/>
      <c r="L128" s="140"/>
      <c r="M128" s="140"/>
      <c r="N128" s="140"/>
      <c r="O128" s="140"/>
      <c r="P128" s="140"/>
      <c r="Q128" s="106"/>
      <c r="AI128" s="110"/>
      <c r="AJ128" s="147"/>
      <c r="AK128" s="110"/>
      <c r="AL128" s="148"/>
    </row>
    <row r="129" spans="1:38" x14ac:dyDescent="0.25">
      <c r="A129" s="141"/>
      <c r="B129" s="142"/>
      <c r="C129" s="143"/>
      <c r="D129" s="144"/>
      <c r="E129" s="145"/>
      <c r="F129" s="143"/>
      <c r="G129" s="144"/>
      <c r="H129" s="144"/>
      <c r="I129" s="141"/>
      <c r="J129" s="141"/>
      <c r="K129" s="146"/>
      <c r="L129" s="140"/>
      <c r="M129" s="140"/>
      <c r="N129" s="140"/>
      <c r="O129" s="140"/>
      <c r="P129" s="140"/>
      <c r="Q129" s="106"/>
      <c r="AI129" s="110"/>
      <c r="AJ129" s="147"/>
      <c r="AK129" s="110"/>
      <c r="AL129" s="148"/>
    </row>
    <row r="130" spans="1:38" x14ac:dyDescent="0.25">
      <c r="A130" s="141"/>
      <c r="B130" s="142"/>
      <c r="C130" s="143"/>
      <c r="D130" s="144"/>
      <c r="E130" s="145"/>
      <c r="F130" s="143"/>
      <c r="G130" s="144"/>
      <c r="H130" s="144"/>
      <c r="I130" s="141"/>
      <c r="J130" s="141"/>
      <c r="K130" s="146"/>
      <c r="L130" s="140"/>
      <c r="M130" s="140"/>
      <c r="N130" s="140"/>
      <c r="O130" s="140"/>
      <c r="P130" s="140"/>
      <c r="Q130" s="106"/>
      <c r="AI130" s="110"/>
      <c r="AJ130" s="147"/>
      <c r="AK130" s="110"/>
      <c r="AL130" s="148"/>
    </row>
    <row r="131" spans="1:38" x14ac:dyDescent="0.25">
      <c r="A131" s="141"/>
      <c r="B131" s="142"/>
      <c r="C131" s="143"/>
      <c r="D131" s="144"/>
      <c r="E131" s="145"/>
      <c r="F131" s="143"/>
      <c r="G131" s="144"/>
      <c r="H131" s="144"/>
      <c r="I131" s="141"/>
      <c r="J131" s="141"/>
      <c r="K131" s="146"/>
      <c r="L131" s="140"/>
      <c r="M131" s="140"/>
      <c r="N131" s="140"/>
      <c r="O131" s="140"/>
      <c r="P131" s="140"/>
      <c r="Q131" s="106"/>
      <c r="AI131" s="110"/>
      <c r="AJ131" s="147"/>
      <c r="AK131" s="110"/>
      <c r="AL131" s="148"/>
    </row>
    <row r="132" spans="1:38" x14ac:dyDescent="0.25">
      <c r="A132" s="141"/>
      <c r="B132" s="142"/>
      <c r="C132" s="143"/>
      <c r="D132" s="144"/>
      <c r="E132" s="145"/>
      <c r="F132" s="143"/>
      <c r="G132" s="144"/>
      <c r="H132" s="144"/>
      <c r="I132" s="141"/>
      <c r="J132" s="141"/>
      <c r="K132" s="146"/>
      <c r="L132" s="140"/>
      <c r="M132" s="140"/>
      <c r="N132" s="140"/>
      <c r="O132" s="140"/>
      <c r="P132" s="140"/>
      <c r="Q132" s="106"/>
      <c r="AI132" s="110"/>
      <c r="AJ132" s="147"/>
      <c r="AK132" s="110"/>
      <c r="AL132" s="148"/>
    </row>
    <row r="133" spans="1:38" x14ac:dyDescent="0.25">
      <c r="A133" s="141"/>
      <c r="B133" s="142"/>
      <c r="C133" s="143"/>
      <c r="D133" s="144"/>
      <c r="E133" s="145"/>
      <c r="F133" s="143"/>
      <c r="G133" s="144"/>
      <c r="H133" s="144"/>
      <c r="I133" s="141"/>
      <c r="J133" s="141"/>
      <c r="K133" s="146"/>
      <c r="L133" s="140"/>
      <c r="M133" s="140"/>
      <c r="N133" s="140"/>
      <c r="O133" s="140"/>
      <c r="P133" s="140"/>
      <c r="Q133" s="106"/>
      <c r="AI133" s="110"/>
      <c r="AJ133" s="147"/>
      <c r="AK133" s="110"/>
      <c r="AL133" s="148"/>
    </row>
    <row r="134" spans="1:38" x14ac:dyDescent="0.25">
      <c r="A134" s="141"/>
      <c r="B134" s="142"/>
      <c r="C134" s="143"/>
      <c r="D134" s="144"/>
      <c r="E134" s="145"/>
      <c r="F134" s="143"/>
      <c r="G134" s="144"/>
      <c r="H134" s="144"/>
      <c r="I134" s="141"/>
      <c r="J134" s="141"/>
      <c r="K134" s="146"/>
      <c r="L134" s="140"/>
      <c r="M134" s="140"/>
      <c r="N134" s="140"/>
      <c r="O134" s="140"/>
      <c r="P134" s="140"/>
      <c r="Q134" s="106"/>
      <c r="AI134" s="110"/>
      <c r="AJ134" s="147"/>
      <c r="AK134" s="110"/>
      <c r="AL134" s="148"/>
    </row>
    <row r="135" spans="1:38" x14ac:dyDescent="0.25">
      <c r="A135" s="141"/>
      <c r="B135" s="142"/>
      <c r="C135" s="143"/>
      <c r="D135" s="144"/>
      <c r="E135" s="145"/>
      <c r="F135" s="143"/>
      <c r="G135" s="144"/>
      <c r="H135" s="144"/>
      <c r="I135" s="141"/>
      <c r="J135" s="141"/>
      <c r="K135" s="146"/>
      <c r="L135" s="140"/>
      <c r="M135" s="140"/>
      <c r="N135" s="140"/>
      <c r="O135" s="140"/>
      <c r="P135" s="140"/>
      <c r="Q135" s="106"/>
      <c r="AI135" s="110"/>
      <c r="AJ135" s="147"/>
      <c r="AK135" s="110"/>
      <c r="AL135" s="148"/>
    </row>
    <row r="136" spans="1:38" x14ac:dyDescent="0.25">
      <c r="A136" s="141"/>
      <c r="B136" s="142"/>
      <c r="C136" s="143"/>
      <c r="D136" s="144"/>
      <c r="E136" s="145"/>
      <c r="F136" s="143"/>
      <c r="G136" s="144"/>
      <c r="H136" s="144"/>
      <c r="I136" s="141"/>
      <c r="J136" s="141"/>
      <c r="K136" s="146"/>
      <c r="L136" s="140"/>
      <c r="M136" s="140"/>
      <c r="N136" s="140"/>
      <c r="O136" s="140"/>
      <c r="P136" s="140"/>
      <c r="Q136" s="106"/>
      <c r="AI136" s="110"/>
      <c r="AJ136" s="147"/>
      <c r="AK136" s="110"/>
      <c r="AL136" s="148"/>
    </row>
    <row r="137" spans="1:38" x14ac:dyDescent="0.25">
      <c r="A137" s="141"/>
      <c r="B137" s="142"/>
      <c r="C137" s="143"/>
      <c r="D137" s="144"/>
      <c r="E137" s="145"/>
      <c r="F137" s="143"/>
      <c r="G137" s="144"/>
      <c r="H137" s="144"/>
      <c r="I137" s="141"/>
      <c r="J137" s="141"/>
      <c r="K137" s="146"/>
      <c r="L137" s="140"/>
      <c r="M137" s="140"/>
      <c r="N137" s="140"/>
      <c r="O137" s="140"/>
      <c r="P137" s="140"/>
      <c r="Q137" s="106"/>
      <c r="AI137" s="110"/>
      <c r="AJ137" s="147"/>
      <c r="AK137" s="110"/>
      <c r="AL137" s="148"/>
    </row>
    <row r="138" spans="1:38" x14ac:dyDescent="0.25">
      <c r="A138" s="141"/>
      <c r="B138" s="142"/>
      <c r="C138" s="143"/>
      <c r="D138" s="144"/>
      <c r="E138" s="145"/>
      <c r="F138" s="143"/>
      <c r="G138" s="144"/>
      <c r="H138" s="144"/>
      <c r="I138" s="141"/>
      <c r="J138" s="141"/>
      <c r="K138" s="146"/>
      <c r="L138" s="140"/>
      <c r="M138" s="140"/>
      <c r="N138" s="140"/>
      <c r="O138" s="140"/>
      <c r="P138" s="140"/>
      <c r="Q138" s="106"/>
      <c r="AI138" s="110"/>
      <c r="AJ138" s="147"/>
      <c r="AK138" s="110"/>
      <c r="AL138" s="148"/>
    </row>
    <row r="139" spans="1:38" x14ac:dyDescent="0.25">
      <c r="A139" s="141"/>
      <c r="B139" s="142"/>
      <c r="C139" s="143"/>
      <c r="D139" s="144"/>
      <c r="E139" s="145"/>
      <c r="F139" s="143"/>
      <c r="G139" s="144"/>
      <c r="H139" s="144"/>
      <c r="I139" s="141"/>
      <c r="J139" s="141"/>
      <c r="K139" s="146"/>
      <c r="L139" s="140"/>
      <c r="M139" s="140"/>
      <c r="N139" s="140"/>
      <c r="O139" s="140"/>
      <c r="P139" s="140"/>
      <c r="Q139" s="106"/>
      <c r="AI139" s="110"/>
      <c r="AJ139" s="147"/>
      <c r="AK139" s="110"/>
      <c r="AL139" s="148"/>
    </row>
    <row r="140" spans="1:38" x14ac:dyDescent="0.25">
      <c r="A140" s="141"/>
      <c r="B140" s="142"/>
      <c r="C140" s="143"/>
      <c r="D140" s="144"/>
      <c r="E140" s="145"/>
      <c r="F140" s="143"/>
      <c r="G140" s="144"/>
      <c r="H140" s="144"/>
      <c r="I140" s="141"/>
      <c r="J140" s="141"/>
      <c r="K140" s="146"/>
      <c r="L140" s="140"/>
      <c r="M140" s="140"/>
      <c r="N140" s="140"/>
      <c r="O140" s="140"/>
      <c r="P140" s="140"/>
      <c r="Q140" s="106"/>
      <c r="AI140" s="110"/>
      <c r="AJ140" s="147"/>
      <c r="AK140" s="110"/>
      <c r="AL140" s="148"/>
    </row>
    <row r="141" spans="1:38" x14ac:dyDescent="0.25">
      <c r="A141" s="141"/>
      <c r="B141" s="142"/>
      <c r="C141" s="143"/>
      <c r="D141" s="144"/>
      <c r="E141" s="145"/>
      <c r="F141" s="143"/>
      <c r="G141" s="144"/>
      <c r="H141" s="144"/>
      <c r="I141" s="141"/>
      <c r="J141" s="141"/>
      <c r="K141" s="146"/>
      <c r="L141" s="140"/>
      <c r="M141" s="140"/>
      <c r="N141" s="140"/>
      <c r="O141" s="140"/>
      <c r="P141" s="140"/>
      <c r="Q141" s="106"/>
      <c r="AI141" s="110"/>
      <c r="AJ141" s="147"/>
      <c r="AK141" s="110"/>
      <c r="AL141" s="148"/>
    </row>
    <row r="142" spans="1:38" x14ac:dyDescent="0.25">
      <c r="A142" s="141"/>
      <c r="B142" s="142"/>
      <c r="C142" s="143"/>
      <c r="D142" s="144"/>
      <c r="E142" s="145"/>
      <c r="F142" s="143"/>
      <c r="G142" s="144"/>
      <c r="H142" s="144"/>
      <c r="I142" s="141"/>
      <c r="J142" s="141"/>
      <c r="K142" s="146"/>
      <c r="L142" s="140"/>
      <c r="M142" s="140"/>
      <c r="N142" s="140"/>
      <c r="O142" s="140"/>
      <c r="P142" s="140"/>
      <c r="Q142" s="106"/>
      <c r="AI142" s="110"/>
      <c r="AJ142" s="147"/>
      <c r="AK142" s="110"/>
      <c r="AL142" s="148"/>
    </row>
    <row r="143" spans="1:38" x14ac:dyDescent="0.25">
      <c r="A143" s="141"/>
      <c r="B143" s="142"/>
      <c r="C143" s="143"/>
      <c r="D143" s="144"/>
      <c r="E143" s="145"/>
      <c r="F143" s="143"/>
      <c r="G143" s="144"/>
      <c r="H143" s="144"/>
      <c r="I143" s="141"/>
      <c r="J143" s="141"/>
      <c r="K143" s="146"/>
      <c r="L143" s="140"/>
      <c r="M143" s="140"/>
      <c r="N143" s="140"/>
      <c r="O143" s="140"/>
      <c r="P143" s="140"/>
      <c r="Q143" s="106"/>
      <c r="AI143" s="110"/>
      <c r="AJ143" s="147"/>
      <c r="AK143" s="110"/>
      <c r="AL143" s="148"/>
    </row>
    <row r="144" spans="1:38" x14ac:dyDescent="0.25">
      <c r="A144" s="141"/>
      <c r="B144" s="142"/>
      <c r="C144" s="143"/>
      <c r="D144" s="144"/>
      <c r="E144" s="145"/>
      <c r="F144" s="143"/>
      <c r="G144" s="144"/>
      <c r="H144" s="144"/>
      <c r="I144" s="141"/>
      <c r="J144" s="141"/>
      <c r="K144" s="146"/>
      <c r="L144" s="140"/>
      <c r="M144" s="140"/>
      <c r="N144" s="140"/>
      <c r="O144" s="140"/>
      <c r="P144" s="140"/>
      <c r="Q144" s="106"/>
      <c r="AI144" s="110"/>
      <c r="AJ144" s="147"/>
      <c r="AK144" s="110"/>
      <c r="AL144" s="148"/>
    </row>
    <row r="145" spans="1:38" x14ac:dyDescent="0.25">
      <c r="A145" s="141"/>
      <c r="B145" s="142"/>
      <c r="C145" s="143"/>
      <c r="D145" s="144"/>
      <c r="E145" s="145"/>
      <c r="F145" s="143"/>
      <c r="G145" s="144"/>
      <c r="H145" s="144"/>
      <c r="I145" s="141"/>
      <c r="J145" s="141"/>
      <c r="K145" s="146"/>
      <c r="L145" s="140"/>
      <c r="M145" s="140"/>
      <c r="N145" s="140"/>
      <c r="O145" s="140"/>
      <c r="P145" s="140"/>
      <c r="Q145" s="106"/>
      <c r="AI145" s="110"/>
      <c r="AJ145" s="147"/>
      <c r="AK145" s="110"/>
      <c r="AL145" s="148"/>
    </row>
    <row r="146" spans="1:38" x14ac:dyDescent="0.25">
      <c r="A146" s="141"/>
      <c r="B146" s="142"/>
      <c r="C146" s="143"/>
      <c r="D146" s="144"/>
      <c r="E146" s="145"/>
      <c r="F146" s="143"/>
      <c r="G146" s="144"/>
      <c r="H146" s="144"/>
      <c r="I146" s="141"/>
      <c r="J146" s="141"/>
      <c r="K146" s="146"/>
      <c r="L146" s="140"/>
      <c r="M146" s="140"/>
      <c r="N146" s="140"/>
      <c r="O146" s="140"/>
      <c r="P146" s="140"/>
      <c r="Q146" s="106"/>
      <c r="AI146" s="110"/>
      <c r="AJ146" s="147"/>
      <c r="AK146" s="110"/>
      <c r="AL146" s="148"/>
    </row>
    <row r="147" spans="1:38" x14ac:dyDescent="0.25">
      <c r="A147" s="141"/>
      <c r="B147" s="142"/>
      <c r="C147" s="143"/>
      <c r="D147" s="144"/>
      <c r="E147" s="145"/>
      <c r="F147" s="143"/>
      <c r="G147" s="144"/>
      <c r="H147" s="144"/>
      <c r="I147" s="141"/>
      <c r="J147" s="141"/>
      <c r="K147" s="146"/>
      <c r="L147" s="140"/>
      <c r="M147" s="140"/>
      <c r="N147" s="140"/>
      <c r="O147" s="140"/>
      <c r="P147" s="140"/>
      <c r="Q147" s="106"/>
      <c r="AI147" s="110"/>
      <c r="AJ147" s="147"/>
      <c r="AK147" s="110"/>
      <c r="AL147" s="148"/>
    </row>
    <row r="148" spans="1:38" x14ac:dyDescent="0.25">
      <c r="A148" s="141"/>
      <c r="B148" s="142"/>
      <c r="C148" s="143"/>
      <c r="D148" s="144"/>
      <c r="E148" s="145"/>
      <c r="F148" s="143"/>
      <c r="G148" s="144"/>
      <c r="H148" s="144"/>
      <c r="I148" s="141"/>
      <c r="J148" s="141"/>
      <c r="K148" s="146"/>
      <c r="L148" s="140"/>
      <c r="M148" s="140"/>
      <c r="N148" s="140"/>
      <c r="O148" s="140"/>
      <c r="P148" s="140"/>
      <c r="Q148" s="106"/>
      <c r="AI148" s="110"/>
      <c r="AJ148" s="147"/>
      <c r="AK148" s="110"/>
      <c r="AL148" s="148"/>
    </row>
    <row r="149" spans="1:38" x14ac:dyDescent="0.25">
      <c r="A149" s="141"/>
      <c r="B149" s="142"/>
      <c r="C149" s="143"/>
      <c r="D149" s="144"/>
      <c r="E149" s="145"/>
      <c r="F149" s="143"/>
      <c r="G149" s="144"/>
      <c r="H149" s="144"/>
      <c r="I149" s="141"/>
      <c r="J149" s="141"/>
      <c r="K149" s="146"/>
      <c r="L149" s="140"/>
      <c r="M149" s="140"/>
      <c r="N149" s="140"/>
      <c r="O149" s="140"/>
      <c r="P149" s="140"/>
      <c r="Q149" s="106"/>
      <c r="AI149" s="110"/>
      <c r="AJ149" s="147"/>
      <c r="AK149" s="110"/>
      <c r="AL149" s="148"/>
    </row>
    <row r="150" spans="1:38" x14ac:dyDescent="0.25">
      <c r="A150" s="141"/>
      <c r="B150" s="142"/>
      <c r="C150" s="143"/>
      <c r="D150" s="144"/>
      <c r="E150" s="145"/>
      <c r="F150" s="143"/>
      <c r="G150" s="144"/>
      <c r="H150" s="144"/>
      <c r="I150" s="141"/>
      <c r="J150" s="141"/>
      <c r="K150" s="146"/>
      <c r="L150" s="140"/>
      <c r="M150" s="140"/>
      <c r="N150" s="140"/>
      <c r="O150" s="140"/>
      <c r="P150" s="140"/>
      <c r="Q150" s="106"/>
      <c r="AI150" s="110"/>
      <c r="AJ150" s="147"/>
      <c r="AK150" s="110"/>
      <c r="AL150" s="148"/>
    </row>
    <row r="151" spans="1:38" x14ac:dyDescent="0.25">
      <c r="A151" s="141"/>
      <c r="B151" s="142"/>
      <c r="C151" s="143"/>
      <c r="D151" s="144"/>
      <c r="E151" s="145"/>
      <c r="F151" s="143"/>
      <c r="G151" s="144"/>
      <c r="H151" s="144"/>
      <c r="I151" s="141"/>
      <c r="J151" s="141"/>
      <c r="K151" s="146"/>
      <c r="L151" s="140"/>
      <c r="M151" s="140"/>
      <c r="N151" s="140"/>
      <c r="O151" s="140"/>
      <c r="P151" s="140"/>
      <c r="Q151" s="106"/>
      <c r="AI151" s="110"/>
      <c r="AJ151" s="147"/>
      <c r="AK151" s="110"/>
      <c r="AL151" s="148"/>
    </row>
    <row r="152" spans="1:38" x14ac:dyDescent="0.25">
      <c r="A152" s="141"/>
      <c r="B152" s="142"/>
      <c r="C152" s="143"/>
      <c r="D152" s="144"/>
      <c r="E152" s="145"/>
      <c r="F152" s="143"/>
      <c r="G152" s="144"/>
      <c r="H152" s="144"/>
      <c r="I152" s="141"/>
      <c r="J152" s="141"/>
      <c r="K152" s="146"/>
      <c r="L152" s="140"/>
      <c r="M152" s="140"/>
      <c r="N152" s="140"/>
      <c r="O152" s="140"/>
      <c r="P152" s="140"/>
      <c r="Q152" s="106"/>
      <c r="AI152" s="110"/>
      <c r="AJ152" s="147"/>
      <c r="AK152" s="110"/>
      <c r="AL152" s="148"/>
    </row>
    <row r="153" spans="1:38" x14ac:dyDescent="0.25">
      <c r="A153" s="141"/>
      <c r="B153" s="142"/>
      <c r="C153" s="143"/>
      <c r="D153" s="144"/>
      <c r="E153" s="145"/>
      <c r="F153" s="143"/>
      <c r="G153" s="144"/>
      <c r="H153" s="144"/>
      <c r="I153" s="141"/>
      <c r="J153" s="141"/>
      <c r="K153" s="146"/>
      <c r="L153" s="140"/>
      <c r="M153" s="140"/>
      <c r="N153" s="140"/>
      <c r="O153" s="140"/>
      <c r="P153" s="140"/>
      <c r="Q153" s="106"/>
      <c r="AI153" s="110"/>
      <c r="AJ153" s="147"/>
      <c r="AK153" s="110"/>
      <c r="AL153" s="148"/>
    </row>
    <row r="154" spans="1:38" x14ac:dyDescent="0.25">
      <c r="A154" s="141"/>
      <c r="B154" s="142"/>
      <c r="C154" s="143"/>
      <c r="D154" s="144"/>
      <c r="E154" s="145"/>
      <c r="F154" s="143"/>
      <c r="G154" s="144"/>
      <c r="H154" s="144"/>
      <c r="I154" s="141"/>
      <c r="J154" s="141"/>
      <c r="K154" s="146"/>
      <c r="L154" s="140"/>
      <c r="M154" s="140"/>
      <c r="N154" s="140"/>
      <c r="O154" s="140"/>
      <c r="P154" s="140"/>
      <c r="Q154" s="106"/>
      <c r="AI154" s="110"/>
      <c r="AJ154" s="147"/>
      <c r="AK154" s="110"/>
      <c r="AL154" s="148"/>
    </row>
    <row r="155" spans="1:38" x14ac:dyDescent="0.25">
      <c r="A155" s="141"/>
      <c r="B155" s="142"/>
      <c r="C155" s="143"/>
      <c r="D155" s="144"/>
      <c r="E155" s="145"/>
      <c r="F155" s="143"/>
      <c r="G155" s="144"/>
      <c r="H155" s="144"/>
      <c r="I155" s="141"/>
      <c r="J155" s="141"/>
      <c r="K155" s="146"/>
      <c r="L155" s="140"/>
      <c r="M155" s="140"/>
      <c r="N155" s="140"/>
      <c r="O155" s="140"/>
      <c r="P155" s="140"/>
      <c r="Q155" s="106"/>
      <c r="AI155" s="110"/>
      <c r="AJ155" s="147"/>
      <c r="AK155" s="110"/>
      <c r="AL155" s="148"/>
    </row>
    <row r="156" spans="1:38" x14ac:dyDescent="0.25">
      <c r="A156" s="141"/>
      <c r="B156" s="142"/>
      <c r="C156" s="143"/>
      <c r="D156" s="144"/>
      <c r="E156" s="145"/>
      <c r="F156" s="143"/>
      <c r="G156" s="144"/>
      <c r="H156" s="144"/>
      <c r="I156" s="141"/>
      <c r="J156" s="141"/>
      <c r="K156" s="146"/>
      <c r="L156" s="140"/>
      <c r="M156" s="140"/>
      <c r="N156" s="140"/>
      <c r="O156" s="140"/>
      <c r="P156" s="140"/>
      <c r="Q156" s="106"/>
      <c r="AI156" s="110"/>
      <c r="AJ156" s="147"/>
      <c r="AK156" s="110"/>
      <c r="AL156" s="148"/>
    </row>
    <row r="157" spans="1:38" x14ac:dyDescent="0.25">
      <c r="A157" s="141"/>
      <c r="B157" s="142"/>
      <c r="C157" s="143"/>
      <c r="D157" s="144"/>
      <c r="E157" s="145"/>
      <c r="F157" s="143"/>
      <c r="G157" s="144"/>
      <c r="H157" s="144"/>
      <c r="I157" s="141"/>
      <c r="J157" s="141"/>
      <c r="K157" s="146"/>
      <c r="L157" s="140"/>
      <c r="M157" s="140"/>
      <c r="N157" s="140"/>
      <c r="O157" s="140"/>
      <c r="P157" s="140"/>
      <c r="Q157" s="106"/>
      <c r="AI157" s="110"/>
      <c r="AJ157" s="147"/>
      <c r="AK157" s="110"/>
      <c r="AL157" s="148"/>
    </row>
    <row r="158" spans="1:38" x14ac:dyDescent="0.25">
      <c r="A158" s="141"/>
      <c r="B158" s="142"/>
      <c r="C158" s="143"/>
      <c r="D158" s="144"/>
      <c r="E158" s="145"/>
      <c r="F158" s="143"/>
      <c r="G158" s="144"/>
      <c r="H158" s="144"/>
      <c r="I158" s="141"/>
      <c r="J158" s="141"/>
      <c r="K158" s="146"/>
      <c r="L158" s="140"/>
      <c r="M158" s="140"/>
      <c r="N158" s="140"/>
      <c r="O158" s="140"/>
      <c r="P158" s="140"/>
      <c r="Q158" s="106"/>
      <c r="AI158" s="110"/>
      <c r="AJ158" s="147"/>
      <c r="AK158" s="110"/>
      <c r="AL158" s="148"/>
    </row>
    <row r="159" spans="1:38" x14ac:dyDescent="0.25">
      <c r="A159" s="141"/>
      <c r="B159" s="142"/>
      <c r="C159" s="143"/>
      <c r="D159" s="144"/>
      <c r="E159" s="145"/>
      <c r="F159" s="143"/>
      <c r="G159" s="144"/>
      <c r="H159" s="144"/>
      <c r="I159" s="141"/>
      <c r="J159" s="141"/>
      <c r="K159" s="146"/>
      <c r="L159" s="140"/>
      <c r="M159" s="140"/>
      <c r="N159" s="140"/>
      <c r="O159" s="140"/>
      <c r="P159" s="140"/>
      <c r="Q159" s="106"/>
      <c r="AI159" s="110"/>
      <c r="AJ159" s="147"/>
      <c r="AK159" s="110"/>
      <c r="AL159" s="148"/>
    </row>
    <row r="160" spans="1:38" x14ac:dyDescent="0.25">
      <c r="A160" s="141"/>
      <c r="B160" s="142"/>
      <c r="C160" s="143"/>
      <c r="D160" s="144"/>
      <c r="E160" s="145"/>
      <c r="F160" s="143"/>
      <c r="G160" s="144"/>
      <c r="H160" s="144"/>
      <c r="I160" s="141"/>
      <c r="J160" s="141"/>
      <c r="K160" s="146"/>
      <c r="L160" s="140"/>
      <c r="M160" s="140"/>
      <c r="N160" s="140"/>
      <c r="O160" s="140"/>
      <c r="P160" s="140"/>
      <c r="Q160" s="106"/>
      <c r="AI160" s="110"/>
      <c r="AJ160" s="147"/>
      <c r="AK160" s="110"/>
      <c r="AL160" s="148"/>
    </row>
    <row r="161" spans="1:38" x14ac:dyDescent="0.25">
      <c r="A161" s="141"/>
      <c r="B161" s="142"/>
      <c r="C161" s="143"/>
      <c r="D161" s="144"/>
      <c r="E161" s="145"/>
      <c r="F161" s="143"/>
      <c r="G161" s="144"/>
      <c r="H161" s="144"/>
      <c r="I161" s="141"/>
      <c r="J161" s="141"/>
      <c r="K161" s="146"/>
      <c r="L161" s="140"/>
      <c r="M161" s="140"/>
      <c r="N161" s="140"/>
      <c r="O161" s="140"/>
      <c r="P161" s="140"/>
      <c r="Q161" s="106"/>
      <c r="AI161" s="110"/>
      <c r="AJ161" s="147"/>
      <c r="AK161" s="110"/>
      <c r="AL161" s="148"/>
    </row>
    <row r="162" spans="1:38" x14ac:dyDescent="0.25">
      <c r="A162" s="141"/>
      <c r="B162" s="142"/>
      <c r="C162" s="143"/>
      <c r="D162" s="144"/>
      <c r="E162" s="145"/>
      <c r="F162" s="143"/>
      <c r="G162" s="144"/>
      <c r="H162" s="144"/>
      <c r="I162" s="141"/>
      <c r="J162" s="141"/>
      <c r="K162" s="146"/>
      <c r="L162" s="140"/>
      <c r="M162" s="140"/>
      <c r="N162" s="140"/>
      <c r="O162" s="140"/>
      <c r="P162" s="140"/>
      <c r="Q162" s="106"/>
      <c r="AI162" s="110"/>
      <c r="AJ162" s="147"/>
      <c r="AK162" s="110"/>
      <c r="AL162" s="148"/>
    </row>
    <row r="163" spans="1:38" x14ac:dyDescent="0.25">
      <c r="A163" s="141"/>
      <c r="B163" s="142"/>
      <c r="C163" s="143"/>
      <c r="D163" s="144"/>
      <c r="E163" s="145"/>
      <c r="F163" s="143"/>
      <c r="G163" s="144"/>
      <c r="H163" s="144"/>
      <c r="I163" s="141"/>
      <c r="J163" s="141"/>
      <c r="K163" s="146"/>
      <c r="L163" s="140"/>
      <c r="M163" s="140"/>
      <c r="N163" s="140"/>
      <c r="O163" s="140"/>
      <c r="P163" s="140"/>
      <c r="Q163" s="106"/>
      <c r="AI163" s="110"/>
      <c r="AJ163" s="147"/>
      <c r="AK163" s="110"/>
      <c r="AL163" s="148"/>
    </row>
    <row r="164" spans="1:38" x14ac:dyDescent="0.25">
      <c r="A164" s="141"/>
      <c r="B164" s="142"/>
      <c r="C164" s="143"/>
      <c r="D164" s="144"/>
      <c r="E164" s="145"/>
      <c r="F164" s="143"/>
      <c r="G164" s="144"/>
      <c r="H164" s="144"/>
      <c r="I164" s="141"/>
      <c r="J164" s="141"/>
      <c r="K164" s="146"/>
      <c r="L164" s="140"/>
      <c r="M164" s="140"/>
      <c r="N164" s="140"/>
      <c r="O164" s="140"/>
      <c r="P164" s="140"/>
      <c r="Q164" s="106"/>
      <c r="AI164" s="110"/>
      <c r="AJ164" s="147"/>
      <c r="AK164" s="110"/>
      <c r="AL164" s="148"/>
    </row>
    <row r="165" spans="1:38" x14ac:dyDescent="0.25">
      <c r="A165" s="141"/>
      <c r="B165" s="142"/>
      <c r="C165" s="143"/>
      <c r="D165" s="144"/>
      <c r="E165" s="145"/>
      <c r="F165" s="143"/>
      <c r="G165" s="144"/>
      <c r="H165" s="144"/>
      <c r="I165" s="141"/>
      <c r="J165" s="141"/>
      <c r="K165" s="146"/>
      <c r="L165" s="140"/>
      <c r="M165" s="140"/>
      <c r="N165" s="140"/>
      <c r="O165" s="140"/>
      <c r="P165" s="140"/>
      <c r="Q165" s="106"/>
      <c r="AI165" s="110"/>
      <c r="AJ165" s="147"/>
      <c r="AK165" s="110"/>
      <c r="AL165" s="148"/>
    </row>
    <row r="166" spans="1:38" x14ac:dyDescent="0.25">
      <c r="A166" s="141"/>
      <c r="B166" s="142"/>
      <c r="C166" s="143"/>
      <c r="D166" s="144"/>
      <c r="E166" s="145"/>
      <c r="F166" s="143"/>
      <c r="G166" s="144"/>
      <c r="H166" s="144"/>
      <c r="I166" s="141"/>
      <c r="J166" s="141"/>
      <c r="K166" s="146"/>
      <c r="L166" s="140"/>
      <c r="M166" s="140"/>
      <c r="N166" s="140"/>
      <c r="O166" s="140"/>
      <c r="P166" s="140"/>
      <c r="Q166" s="106"/>
      <c r="AI166" s="110"/>
      <c r="AJ166" s="147"/>
      <c r="AK166" s="110"/>
      <c r="AL166" s="148"/>
    </row>
    <row r="167" spans="1:38" x14ac:dyDescent="0.25">
      <c r="A167" s="141"/>
      <c r="B167" s="142"/>
      <c r="C167" s="143"/>
      <c r="D167" s="144"/>
      <c r="E167" s="145"/>
      <c r="F167" s="143"/>
      <c r="G167" s="144"/>
      <c r="H167" s="144"/>
      <c r="I167" s="141"/>
      <c r="J167" s="141"/>
      <c r="K167" s="146"/>
      <c r="L167" s="140"/>
      <c r="M167" s="140"/>
      <c r="N167" s="140"/>
      <c r="O167" s="140"/>
      <c r="P167" s="140"/>
      <c r="Q167" s="106"/>
      <c r="AI167" s="110"/>
      <c r="AJ167" s="147"/>
      <c r="AK167" s="110"/>
      <c r="AL167" s="148"/>
    </row>
    <row r="168" spans="1:38" x14ac:dyDescent="0.25">
      <c r="A168" s="141"/>
      <c r="B168" s="142"/>
      <c r="C168" s="143"/>
      <c r="D168" s="144"/>
      <c r="E168" s="145"/>
      <c r="F168" s="143"/>
      <c r="G168" s="144"/>
      <c r="H168" s="144"/>
      <c r="I168" s="141"/>
      <c r="J168" s="141"/>
      <c r="K168" s="146"/>
      <c r="L168" s="140"/>
      <c r="M168" s="140"/>
      <c r="N168" s="140"/>
      <c r="O168" s="140"/>
      <c r="P168" s="140"/>
      <c r="Q168" s="106"/>
      <c r="AI168" s="110"/>
      <c r="AJ168" s="147"/>
      <c r="AK168" s="110"/>
      <c r="AL168" s="148"/>
    </row>
    <row r="169" spans="1:38" x14ac:dyDescent="0.25">
      <c r="A169" s="141"/>
      <c r="B169" s="142"/>
      <c r="C169" s="143"/>
      <c r="D169" s="144"/>
      <c r="E169" s="145"/>
      <c r="F169" s="143"/>
      <c r="G169" s="144"/>
      <c r="H169" s="144"/>
      <c r="I169" s="141"/>
      <c r="J169" s="141"/>
      <c r="K169" s="146"/>
      <c r="L169" s="140"/>
      <c r="M169" s="140"/>
      <c r="N169" s="140"/>
      <c r="O169" s="140"/>
      <c r="P169" s="140"/>
      <c r="Q169" s="106"/>
      <c r="AI169" s="110"/>
      <c r="AJ169" s="147"/>
      <c r="AK169" s="110"/>
      <c r="AL169" s="148"/>
    </row>
    <row r="170" spans="1:38" x14ac:dyDescent="0.25">
      <c r="A170" s="141"/>
      <c r="B170" s="142"/>
      <c r="C170" s="143"/>
      <c r="D170" s="144"/>
      <c r="E170" s="145"/>
      <c r="F170" s="143"/>
      <c r="G170" s="144"/>
      <c r="H170" s="144"/>
      <c r="I170" s="141"/>
      <c r="J170" s="141"/>
      <c r="K170" s="146"/>
      <c r="L170" s="140"/>
      <c r="M170" s="140"/>
      <c r="N170" s="140"/>
      <c r="O170" s="140"/>
      <c r="P170" s="140"/>
      <c r="Q170" s="106"/>
      <c r="AI170" s="110"/>
      <c r="AJ170" s="147"/>
      <c r="AK170" s="110"/>
      <c r="AL170" s="148"/>
    </row>
    <row r="171" spans="1:38" x14ac:dyDescent="0.25">
      <c r="A171" s="141"/>
      <c r="B171" s="142"/>
      <c r="C171" s="143"/>
      <c r="D171" s="144"/>
      <c r="E171" s="145"/>
      <c r="F171" s="143"/>
      <c r="G171" s="144"/>
      <c r="H171" s="144"/>
      <c r="I171" s="141"/>
      <c r="J171" s="141"/>
      <c r="K171" s="146"/>
      <c r="L171" s="140"/>
      <c r="M171" s="140"/>
      <c r="N171" s="140"/>
      <c r="O171" s="140"/>
      <c r="P171" s="140"/>
      <c r="Q171" s="106"/>
      <c r="AI171" s="110"/>
      <c r="AJ171" s="147"/>
      <c r="AK171" s="110"/>
      <c r="AL171" s="148"/>
    </row>
    <row r="172" spans="1:38" x14ac:dyDescent="0.25">
      <c r="A172" s="141"/>
      <c r="B172" s="142"/>
      <c r="C172" s="143"/>
      <c r="D172" s="144"/>
      <c r="E172" s="145"/>
      <c r="F172" s="143"/>
      <c r="G172" s="144"/>
      <c r="H172" s="144"/>
      <c r="I172" s="141"/>
      <c r="J172" s="141"/>
      <c r="K172" s="146"/>
      <c r="L172" s="140"/>
      <c r="M172" s="140"/>
      <c r="N172" s="140"/>
      <c r="O172" s="140"/>
      <c r="P172" s="140"/>
      <c r="Q172" s="106"/>
      <c r="AI172" s="110"/>
      <c r="AJ172" s="147"/>
      <c r="AK172" s="110"/>
      <c r="AL172" s="148"/>
    </row>
    <row r="173" spans="1:38" x14ac:dyDescent="0.25">
      <c r="A173" s="141"/>
      <c r="B173" s="142"/>
      <c r="C173" s="143"/>
      <c r="D173" s="144"/>
      <c r="E173" s="145"/>
      <c r="F173" s="143"/>
      <c r="G173" s="144"/>
      <c r="H173" s="144"/>
      <c r="I173" s="141"/>
      <c r="J173" s="141"/>
      <c r="K173" s="146"/>
      <c r="L173" s="140"/>
      <c r="M173" s="140"/>
      <c r="N173" s="140"/>
      <c r="O173" s="140"/>
      <c r="P173" s="140"/>
      <c r="Q173" s="106"/>
      <c r="AI173" s="110"/>
      <c r="AJ173" s="147"/>
      <c r="AK173" s="110"/>
      <c r="AL173" s="148"/>
    </row>
    <row r="174" spans="1:38" x14ac:dyDescent="0.25">
      <c r="A174" s="141"/>
      <c r="B174" s="142"/>
      <c r="C174" s="143"/>
      <c r="D174" s="144"/>
      <c r="E174" s="145"/>
      <c r="F174" s="143"/>
      <c r="G174" s="144"/>
      <c r="H174" s="144"/>
      <c r="I174" s="141"/>
      <c r="J174" s="141"/>
      <c r="K174" s="146"/>
      <c r="L174" s="140"/>
      <c r="M174" s="140"/>
      <c r="N174" s="140"/>
      <c r="O174" s="140"/>
      <c r="P174" s="140"/>
      <c r="Q174" s="106"/>
      <c r="AI174" s="110"/>
      <c r="AJ174" s="147"/>
      <c r="AK174" s="110"/>
      <c r="AL174" s="148"/>
    </row>
    <row r="175" spans="1:38" x14ac:dyDescent="0.25">
      <c r="A175" s="141"/>
      <c r="B175" s="142"/>
      <c r="C175" s="143"/>
      <c r="D175" s="144"/>
      <c r="E175" s="145"/>
      <c r="F175" s="143"/>
      <c r="G175" s="144"/>
      <c r="H175" s="144"/>
      <c r="I175" s="141"/>
      <c r="J175" s="141"/>
      <c r="K175" s="146"/>
      <c r="L175" s="140"/>
      <c r="M175" s="140"/>
      <c r="N175" s="140"/>
      <c r="O175" s="140"/>
      <c r="P175" s="140"/>
      <c r="Q175" s="106"/>
      <c r="AI175" s="110"/>
      <c r="AJ175" s="147"/>
      <c r="AK175" s="110"/>
      <c r="AL175" s="148"/>
    </row>
    <row r="176" spans="1:38" x14ac:dyDescent="0.25">
      <c r="A176" s="141"/>
      <c r="B176" s="142"/>
      <c r="C176" s="143"/>
      <c r="D176" s="144"/>
      <c r="E176" s="145"/>
      <c r="F176" s="143"/>
      <c r="G176" s="144"/>
      <c r="H176" s="144"/>
      <c r="I176" s="141"/>
      <c r="J176" s="141"/>
      <c r="K176" s="146"/>
      <c r="L176" s="140"/>
      <c r="M176" s="140"/>
      <c r="N176" s="140"/>
      <c r="O176" s="140"/>
      <c r="P176" s="140"/>
      <c r="Q176" s="106"/>
      <c r="AI176" s="110"/>
      <c r="AJ176" s="147"/>
      <c r="AK176" s="110"/>
      <c r="AL176" s="148"/>
    </row>
    <row r="177" spans="1:38" x14ac:dyDescent="0.25">
      <c r="A177" s="141"/>
      <c r="B177" s="142"/>
      <c r="C177" s="143"/>
      <c r="D177" s="144"/>
      <c r="E177" s="145"/>
      <c r="F177" s="143"/>
      <c r="G177" s="144"/>
      <c r="H177" s="144"/>
      <c r="I177" s="141"/>
      <c r="J177" s="141"/>
      <c r="K177" s="146"/>
      <c r="L177" s="140"/>
      <c r="M177" s="140"/>
      <c r="N177" s="140"/>
      <c r="O177" s="140"/>
      <c r="P177" s="140"/>
      <c r="Q177" s="106"/>
      <c r="AI177" s="110"/>
      <c r="AJ177" s="147"/>
      <c r="AK177" s="110"/>
      <c r="AL177" s="148"/>
    </row>
    <row r="178" spans="1:38" x14ac:dyDescent="0.25">
      <c r="A178" s="141"/>
      <c r="B178" s="142"/>
      <c r="C178" s="143"/>
      <c r="D178" s="144"/>
      <c r="E178" s="145"/>
      <c r="F178" s="143"/>
      <c r="G178" s="144"/>
      <c r="H178" s="144"/>
      <c r="I178" s="141"/>
      <c r="J178" s="141"/>
      <c r="K178" s="146"/>
      <c r="L178" s="140"/>
      <c r="M178" s="140"/>
      <c r="N178" s="140"/>
      <c r="O178" s="140"/>
      <c r="P178" s="140"/>
      <c r="Q178" s="106"/>
      <c r="AI178" s="110"/>
      <c r="AJ178" s="147"/>
      <c r="AK178" s="110"/>
      <c r="AL178" s="148"/>
    </row>
    <row r="179" spans="1:38" x14ac:dyDescent="0.25">
      <c r="A179" s="141"/>
      <c r="B179" s="142"/>
      <c r="C179" s="143"/>
      <c r="D179" s="144"/>
      <c r="E179" s="145"/>
      <c r="F179" s="143"/>
      <c r="G179" s="144"/>
      <c r="H179" s="144"/>
      <c r="I179" s="141"/>
      <c r="J179" s="141"/>
      <c r="K179" s="146"/>
      <c r="L179" s="140"/>
      <c r="M179" s="140"/>
      <c r="N179" s="140"/>
      <c r="O179" s="140"/>
      <c r="P179" s="140"/>
      <c r="Q179" s="106"/>
      <c r="AI179" s="110"/>
      <c r="AJ179" s="147"/>
      <c r="AK179" s="110"/>
      <c r="AL179" s="148"/>
    </row>
    <row r="180" spans="1:38" x14ac:dyDescent="0.25">
      <c r="A180" s="141"/>
      <c r="B180" s="142"/>
      <c r="C180" s="143"/>
      <c r="D180" s="144"/>
      <c r="E180" s="145"/>
      <c r="F180" s="143"/>
      <c r="G180" s="144"/>
      <c r="H180" s="144"/>
      <c r="I180" s="141"/>
      <c r="J180" s="141"/>
      <c r="K180" s="146"/>
      <c r="L180" s="140"/>
      <c r="M180" s="140"/>
      <c r="N180" s="140"/>
      <c r="O180" s="140"/>
      <c r="P180" s="140"/>
      <c r="Q180" s="106"/>
      <c r="AI180" s="110"/>
      <c r="AJ180" s="147"/>
      <c r="AK180" s="110"/>
      <c r="AL180" s="148"/>
    </row>
    <row r="181" spans="1:38" x14ac:dyDescent="0.25">
      <c r="A181" s="141"/>
      <c r="B181" s="142"/>
      <c r="C181" s="143"/>
      <c r="D181" s="144"/>
      <c r="E181" s="145"/>
      <c r="F181" s="143"/>
      <c r="G181" s="144"/>
      <c r="H181" s="144"/>
      <c r="I181" s="141"/>
      <c r="J181" s="141"/>
      <c r="K181" s="146"/>
      <c r="L181" s="140"/>
      <c r="M181" s="140"/>
      <c r="N181" s="140"/>
      <c r="O181" s="140"/>
      <c r="P181" s="140"/>
      <c r="Q181" s="106"/>
      <c r="AI181" s="110"/>
      <c r="AJ181" s="147"/>
      <c r="AK181" s="110"/>
      <c r="AL181" s="148"/>
    </row>
    <row r="182" spans="1:38" x14ac:dyDescent="0.25">
      <c r="A182" s="141"/>
      <c r="B182" s="142"/>
      <c r="C182" s="143"/>
      <c r="D182" s="144"/>
      <c r="E182" s="145"/>
      <c r="F182" s="143"/>
      <c r="G182" s="144"/>
      <c r="H182" s="144"/>
      <c r="I182" s="141"/>
      <c r="J182" s="141"/>
      <c r="K182" s="146"/>
      <c r="L182" s="140"/>
      <c r="M182" s="140"/>
      <c r="N182" s="140"/>
      <c r="O182" s="140"/>
      <c r="P182" s="140"/>
      <c r="Q182" s="106"/>
      <c r="AI182" s="110"/>
      <c r="AJ182" s="147"/>
      <c r="AK182" s="110"/>
      <c r="AL182" s="148"/>
    </row>
    <row r="183" spans="1:38" x14ac:dyDescent="0.25">
      <c r="A183" s="141"/>
      <c r="B183" s="142"/>
      <c r="C183" s="143"/>
      <c r="D183" s="144"/>
      <c r="E183" s="145"/>
      <c r="F183" s="143"/>
      <c r="G183" s="144"/>
      <c r="H183" s="144"/>
      <c r="I183" s="141"/>
      <c r="J183" s="141"/>
      <c r="K183" s="146"/>
      <c r="L183" s="140"/>
      <c r="M183" s="140"/>
      <c r="N183" s="140"/>
      <c r="O183" s="140"/>
      <c r="P183" s="140"/>
      <c r="Q183" s="106"/>
      <c r="AI183" s="110"/>
      <c r="AJ183" s="147"/>
      <c r="AK183" s="110"/>
      <c r="AL183" s="148"/>
    </row>
    <row r="184" spans="1:38" x14ac:dyDescent="0.25">
      <c r="A184" s="141"/>
      <c r="B184" s="142"/>
      <c r="C184" s="143"/>
      <c r="D184" s="144"/>
      <c r="E184" s="145"/>
      <c r="F184" s="143"/>
      <c r="G184" s="144"/>
      <c r="H184" s="144"/>
      <c r="I184" s="141"/>
      <c r="J184" s="141"/>
      <c r="K184" s="146"/>
      <c r="L184" s="140"/>
      <c r="M184" s="140"/>
      <c r="N184" s="140"/>
      <c r="O184" s="140"/>
      <c r="P184" s="140"/>
      <c r="Q184" s="106"/>
      <c r="AI184" s="110"/>
      <c r="AJ184" s="147"/>
      <c r="AK184" s="110"/>
      <c r="AL184" s="148"/>
    </row>
    <row r="185" spans="1:38" x14ac:dyDescent="0.25">
      <c r="A185" s="141"/>
      <c r="B185" s="142"/>
      <c r="C185" s="143"/>
      <c r="D185" s="144"/>
      <c r="E185" s="145"/>
      <c r="F185" s="143"/>
      <c r="G185" s="144"/>
      <c r="H185" s="144"/>
      <c r="I185" s="141"/>
      <c r="J185" s="141"/>
      <c r="K185" s="146"/>
      <c r="L185" s="140"/>
      <c r="M185" s="140"/>
      <c r="N185" s="140"/>
      <c r="O185" s="140"/>
      <c r="P185" s="140"/>
      <c r="Q185" s="106"/>
      <c r="AI185" s="110"/>
      <c r="AJ185" s="147"/>
      <c r="AK185" s="110"/>
      <c r="AL185" s="148"/>
    </row>
    <row r="186" spans="1:38" x14ac:dyDescent="0.25">
      <c r="A186" s="141"/>
      <c r="B186" s="142"/>
      <c r="C186" s="143"/>
      <c r="D186" s="144"/>
      <c r="E186" s="145"/>
      <c r="F186" s="143"/>
      <c r="G186" s="144"/>
      <c r="H186" s="144"/>
      <c r="I186" s="141"/>
      <c r="J186" s="141"/>
      <c r="K186" s="146"/>
      <c r="L186" s="140"/>
      <c r="M186" s="140"/>
      <c r="N186" s="140"/>
      <c r="O186" s="140"/>
      <c r="P186" s="140"/>
      <c r="Q186" s="106"/>
      <c r="AI186" s="110"/>
      <c r="AJ186" s="147"/>
      <c r="AK186" s="110"/>
      <c r="AL186" s="148"/>
    </row>
    <row r="187" spans="1:38" x14ac:dyDescent="0.25">
      <c r="A187" s="141"/>
      <c r="B187" s="142"/>
      <c r="C187" s="143"/>
      <c r="D187" s="144"/>
      <c r="E187" s="145"/>
      <c r="F187" s="143"/>
      <c r="G187" s="144"/>
      <c r="H187" s="144"/>
      <c r="I187" s="141"/>
      <c r="J187" s="141"/>
      <c r="K187" s="146"/>
      <c r="L187" s="140"/>
      <c r="M187" s="140"/>
      <c r="N187" s="140"/>
      <c r="O187" s="140"/>
      <c r="P187" s="140"/>
      <c r="Q187" s="106"/>
      <c r="AI187" s="110"/>
      <c r="AJ187" s="147"/>
      <c r="AK187" s="110"/>
      <c r="AL187" s="148"/>
    </row>
    <row r="188" spans="1:38" x14ac:dyDescent="0.25">
      <c r="A188" s="141"/>
      <c r="B188" s="142"/>
      <c r="C188" s="143"/>
      <c r="D188" s="144"/>
      <c r="E188" s="145"/>
      <c r="F188" s="143"/>
      <c r="G188" s="144"/>
      <c r="H188" s="144"/>
      <c r="I188" s="141"/>
      <c r="J188" s="141"/>
      <c r="K188" s="146"/>
      <c r="L188" s="140"/>
      <c r="M188" s="140"/>
      <c r="N188" s="140"/>
      <c r="O188" s="140"/>
      <c r="P188" s="140"/>
      <c r="Q188" s="106"/>
      <c r="AI188" s="110"/>
      <c r="AJ188" s="147"/>
      <c r="AK188" s="110"/>
      <c r="AL188" s="148"/>
    </row>
    <row r="189" spans="1:38" x14ac:dyDescent="0.25">
      <c r="A189" s="141"/>
      <c r="B189" s="142"/>
      <c r="C189" s="143"/>
      <c r="D189" s="144"/>
      <c r="E189" s="145"/>
      <c r="F189" s="143"/>
      <c r="G189" s="144"/>
      <c r="H189" s="144"/>
      <c r="I189" s="141"/>
      <c r="J189" s="141"/>
      <c r="K189" s="146"/>
      <c r="L189" s="140"/>
      <c r="M189" s="140"/>
      <c r="N189" s="140"/>
      <c r="O189" s="140"/>
      <c r="P189" s="140"/>
      <c r="Q189" s="106"/>
      <c r="AI189" s="110"/>
      <c r="AJ189" s="147"/>
      <c r="AK189" s="110"/>
      <c r="AL189" s="148"/>
    </row>
    <row r="190" spans="1:38" x14ac:dyDescent="0.25">
      <c r="A190" s="141"/>
      <c r="B190" s="142"/>
      <c r="C190" s="143"/>
      <c r="D190" s="144"/>
      <c r="E190" s="145"/>
      <c r="F190" s="143"/>
      <c r="G190" s="144"/>
      <c r="H190" s="144"/>
      <c r="I190" s="141"/>
      <c r="J190" s="141"/>
      <c r="K190" s="146"/>
      <c r="L190" s="140"/>
      <c r="M190" s="140"/>
      <c r="N190" s="140"/>
      <c r="O190" s="140"/>
      <c r="P190" s="140"/>
      <c r="Q190" s="106"/>
      <c r="AI190" s="110"/>
      <c r="AJ190" s="147"/>
      <c r="AK190" s="110"/>
      <c r="AL190" s="148"/>
    </row>
    <row r="191" spans="1:38" x14ac:dyDescent="0.25">
      <c r="A191" s="141"/>
      <c r="B191" s="142"/>
      <c r="C191" s="143"/>
      <c r="D191" s="144"/>
      <c r="E191" s="145"/>
      <c r="F191" s="143"/>
      <c r="G191" s="144"/>
      <c r="H191" s="144"/>
      <c r="I191" s="141"/>
      <c r="J191" s="141"/>
      <c r="K191" s="146"/>
      <c r="L191" s="140"/>
      <c r="M191" s="140"/>
      <c r="N191" s="140"/>
      <c r="O191" s="140"/>
      <c r="P191" s="140"/>
      <c r="Q191" s="106"/>
      <c r="AI191" s="110"/>
      <c r="AJ191" s="147"/>
      <c r="AK191" s="110"/>
      <c r="AL191" s="148"/>
    </row>
    <row r="192" spans="1:38" x14ac:dyDescent="0.25">
      <c r="A192" s="141"/>
      <c r="B192" s="142"/>
      <c r="C192" s="143"/>
      <c r="D192" s="144"/>
      <c r="E192" s="145"/>
      <c r="F192" s="143"/>
      <c r="G192" s="144"/>
      <c r="H192" s="144"/>
      <c r="I192" s="141"/>
      <c r="J192" s="141"/>
      <c r="K192" s="146"/>
      <c r="L192" s="140"/>
      <c r="M192" s="140"/>
      <c r="N192" s="140"/>
      <c r="O192" s="140"/>
      <c r="P192" s="140"/>
      <c r="Q192" s="106"/>
      <c r="AI192" s="110"/>
      <c r="AJ192" s="147"/>
      <c r="AK192" s="110"/>
      <c r="AL192" s="148"/>
    </row>
    <row r="193" spans="1:38" x14ac:dyDescent="0.25">
      <c r="A193" s="141"/>
      <c r="B193" s="142"/>
      <c r="C193" s="143"/>
      <c r="D193" s="144"/>
      <c r="E193" s="145"/>
      <c r="F193" s="143"/>
      <c r="G193" s="144"/>
      <c r="H193" s="144"/>
      <c r="I193" s="141"/>
      <c r="J193" s="141"/>
      <c r="K193" s="146"/>
      <c r="L193" s="140"/>
      <c r="M193" s="140"/>
      <c r="N193" s="140"/>
      <c r="O193" s="140"/>
      <c r="P193" s="140"/>
      <c r="Q193" s="106"/>
      <c r="AI193" s="110"/>
      <c r="AJ193" s="147"/>
      <c r="AK193" s="110"/>
      <c r="AL193" s="148"/>
    </row>
    <row r="194" spans="1:38" x14ac:dyDescent="0.25">
      <c r="A194" s="141"/>
      <c r="B194" s="142"/>
      <c r="C194" s="143"/>
      <c r="D194" s="144"/>
      <c r="E194" s="145"/>
      <c r="F194" s="143"/>
      <c r="G194" s="144"/>
      <c r="H194" s="144"/>
      <c r="I194" s="141"/>
      <c r="J194" s="141"/>
      <c r="K194" s="146"/>
      <c r="L194" s="140"/>
      <c r="M194" s="140"/>
      <c r="N194" s="140"/>
      <c r="O194" s="140"/>
      <c r="P194" s="140"/>
      <c r="Q194" s="106"/>
      <c r="AI194" s="110"/>
      <c r="AJ194" s="147"/>
      <c r="AK194" s="110"/>
      <c r="AL194" s="148"/>
    </row>
    <row r="195" spans="1:38" x14ac:dyDescent="0.25">
      <c r="A195" s="141"/>
      <c r="B195" s="142"/>
      <c r="C195" s="143"/>
      <c r="D195" s="144"/>
      <c r="E195" s="145"/>
      <c r="F195" s="143"/>
      <c r="G195" s="144"/>
      <c r="H195" s="144"/>
      <c r="I195" s="141"/>
      <c r="J195" s="141"/>
      <c r="K195" s="146"/>
      <c r="L195" s="140"/>
      <c r="M195" s="140"/>
      <c r="N195" s="140"/>
      <c r="O195" s="140"/>
      <c r="P195" s="140"/>
      <c r="Q195" s="106"/>
      <c r="AI195" s="110"/>
      <c r="AJ195" s="147"/>
      <c r="AK195" s="110"/>
      <c r="AL195" s="148"/>
    </row>
    <row r="196" spans="1:38" x14ac:dyDescent="0.25">
      <c r="A196" s="141"/>
      <c r="B196" s="142"/>
      <c r="C196" s="143"/>
      <c r="D196" s="144"/>
      <c r="E196" s="145"/>
      <c r="F196" s="143"/>
      <c r="G196" s="144"/>
      <c r="H196" s="144"/>
      <c r="I196" s="141"/>
      <c r="J196" s="141"/>
      <c r="K196" s="146"/>
      <c r="L196" s="140"/>
      <c r="M196" s="140"/>
      <c r="N196" s="140"/>
      <c r="O196" s="140"/>
      <c r="P196" s="140"/>
      <c r="Q196" s="106"/>
      <c r="AI196" s="110"/>
      <c r="AJ196" s="147"/>
      <c r="AK196" s="110"/>
      <c r="AL196" s="148"/>
    </row>
    <row r="197" spans="1:38" x14ac:dyDescent="0.25">
      <c r="A197" s="141"/>
      <c r="B197" s="142"/>
      <c r="C197" s="143"/>
      <c r="D197" s="144"/>
      <c r="E197" s="145"/>
      <c r="F197" s="143"/>
      <c r="G197" s="144"/>
      <c r="H197" s="144"/>
      <c r="I197" s="141"/>
      <c r="J197" s="141"/>
      <c r="K197" s="146"/>
      <c r="L197" s="140"/>
      <c r="M197" s="140"/>
      <c r="N197" s="140"/>
      <c r="O197" s="140"/>
      <c r="P197" s="140"/>
      <c r="Q197" s="106"/>
      <c r="AI197" s="110"/>
      <c r="AJ197" s="147"/>
      <c r="AK197" s="110"/>
      <c r="AL197" s="148"/>
    </row>
    <row r="198" spans="1:38" x14ac:dyDescent="0.25">
      <c r="A198" s="141"/>
      <c r="B198" s="142"/>
      <c r="C198" s="143"/>
      <c r="D198" s="144"/>
      <c r="E198" s="145"/>
      <c r="F198" s="143"/>
      <c r="G198" s="144"/>
      <c r="H198" s="144"/>
      <c r="I198" s="141"/>
      <c r="J198" s="141"/>
      <c r="K198" s="146"/>
      <c r="L198" s="140"/>
      <c r="M198" s="140"/>
      <c r="N198" s="140"/>
      <c r="O198" s="140"/>
      <c r="P198" s="140"/>
      <c r="Q198" s="106"/>
      <c r="AI198" s="110"/>
      <c r="AJ198" s="147"/>
      <c r="AK198" s="110"/>
      <c r="AL198" s="148"/>
    </row>
    <row r="199" spans="1:38" x14ac:dyDescent="0.25">
      <c r="A199" s="141"/>
      <c r="B199" s="142"/>
      <c r="C199" s="143"/>
      <c r="D199" s="144"/>
      <c r="E199" s="145"/>
      <c r="F199" s="143"/>
      <c r="G199" s="144"/>
      <c r="H199" s="144"/>
      <c r="I199" s="141"/>
      <c r="J199" s="141"/>
      <c r="K199" s="146"/>
      <c r="L199" s="140"/>
      <c r="M199" s="140"/>
      <c r="N199" s="140"/>
      <c r="O199" s="140"/>
      <c r="P199" s="140"/>
      <c r="Q199" s="106"/>
      <c r="AI199" s="110"/>
      <c r="AJ199" s="147"/>
      <c r="AK199" s="110"/>
      <c r="AL199" s="148"/>
    </row>
    <row r="200" spans="1:38" x14ac:dyDescent="0.25">
      <c r="A200" s="141"/>
      <c r="B200" s="142"/>
      <c r="C200" s="143"/>
      <c r="D200" s="144"/>
      <c r="E200" s="145"/>
      <c r="F200" s="143"/>
      <c r="G200" s="144"/>
      <c r="H200" s="144"/>
      <c r="I200" s="141"/>
      <c r="J200" s="141"/>
      <c r="K200" s="146"/>
      <c r="L200" s="140"/>
      <c r="M200" s="140"/>
      <c r="N200" s="140"/>
      <c r="O200" s="140"/>
      <c r="P200" s="140"/>
      <c r="Q200" s="106"/>
      <c r="AI200" s="110"/>
      <c r="AJ200" s="147"/>
      <c r="AK200" s="110"/>
      <c r="AL200" s="148"/>
    </row>
    <row r="201" spans="1:38" x14ac:dyDescent="0.25">
      <c r="A201" s="141"/>
      <c r="B201" s="142"/>
      <c r="C201" s="143"/>
      <c r="D201" s="144"/>
      <c r="E201" s="145"/>
      <c r="F201" s="143"/>
      <c r="G201" s="144"/>
      <c r="H201" s="144"/>
      <c r="I201" s="141"/>
      <c r="J201" s="141"/>
      <c r="K201" s="146"/>
      <c r="L201" s="140"/>
      <c r="M201" s="140"/>
      <c r="N201" s="140"/>
      <c r="O201" s="140"/>
      <c r="P201" s="140"/>
      <c r="Q201" s="106"/>
      <c r="AI201" s="110"/>
      <c r="AJ201" s="147"/>
      <c r="AK201" s="110"/>
      <c r="AL201" s="148"/>
    </row>
    <row r="202" spans="1:38" x14ac:dyDescent="0.25">
      <c r="A202" s="141"/>
      <c r="B202" s="142"/>
      <c r="C202" s="143"/>
      <c r="D202" s="144"/>
      <c r="E202" s="145"/>
      <c r="F202" s="143"/>
      <c r="G202" s="144"/>
      <c r="H202" s="144"/>
      <c r="I202" s="141"/>
      <c r="J202" s="141"/>
      <c r="K202" s="146"/>
      <c r="L202" s="140"/>
      <c r="M202" s="140"/>
      <c r="N202" s="140"/>
      <c r="O202" s="140"/>
      <c r="P202" s="140"/>
      <c r="Q202" s="106"/>
      <c r="AI202" s="110"/>
      <c r="AJ202" s="147"/>
      <c r="AK202" s="110"/>
      <c r="AL202" s="148"/>
    </row>
    <row r="203" spans="1:38" x14ac:dyDescent="0.25">
      <c r="A203" s="141"/>
      <c r="B203" s="142"/>
      <c r="C203" s="143"/>
      <c r="D203" s="144"/>
      <c r="E203" s="145"/>
      <c r="F203" s="143"/>
      <c r="G203" s="144"/>
      <c r="H203" s="144"/>
      <c r="I203" s="141"/>
      <c r="J203" s="141"/>
      <c r="K203" s="146"/>
      <c r="L203" s="140"/>
      <c r="M203" s="140"/>
      <c r="N203" s="140"/>
      <c r="O203" s="140"/>
      <c r="P203" s="140"/>
      <c r="Q203" s="106"/>
      <c r="AI203" s="110"/>
      <c r="AJ203" s="147"/>
      <c r="AK203" s="110"/>
      <c r="AL203" s="148"/>
    </row>
    <row r="204" spans="1:38" x14ac:dyDescent="0.25">
      <c r="A204" s="141"/>
      <c r="B204" s="142"/>
      <c r="C204" s="143"/>
      <c r="D204" s="144"/>
      <c r="E204" s="145"/>
      <c r="F204" s="143"/>
      <c r="G204" s="144"/>
      <c r="H204" s="144"/>
      <c r="I204" s="141"/>
      <c r="J204" s="141"/>
      <c r="K204" s="146"/>
      <c r="L204" s="140"/>
      <c r="M204" s="140"/>
      <c r="N204" s="140"/>
      <c r="O204" s="140"/>
      <c r="P204" s="140"/>
      <c r="Q204" s="106"/>
      <c r="AI204" s="110"/>
      <c r="AJ204" s="147"/>
      <c r="AK204" s="110"/>
      <c r="AL204" s="148"/>
    </row>
    <row r="205" spans="1:38" x14ac:dyDescent="0.25">
      <c r="A205" s="141"/>
      <c r="B205" s="142"/>
      <c r="C205" s="143"/>
      <c r="D205" s="144"/>
      <c r="E205" s="145"/>
      <c r="F205" s="143"/>
      <c r="G205" s="144"/>
      <c r="H205" s="144"/>
      <c r="I205" s="141"/>
      <c r="J205" s="141"/>
      <c r="K205" s="146"/>
      <c r="L205" s="140"/>
      <c r="M205" s="140"/>
      <c r="N205" s="140"/>
      <c r="O205" s="140"/>
      <c r="P205" s="140"/>
      <c r="Q205" s="106"/>
      <c r="AI205" s="110"/>
      <c r="AJ205" s="147"/>
      <c r="AK205" s="110"/>
      <c r="AL205" s="148"/>
    </row>
    <row r="206" spans="1:38" x14ac:dyDescent="0.25">
      <c r="A206" s="141"/>
      <c r="B206" s="142"/>
      <c r="C206" s="143"/>
      <c r="D206" s="144"/>
      <c r="E206" s="145"/>
      <c r="F206" s="143"/>
      <c r="G206" s="144"/>
      <c r="H206" s="144"/>
      <c r="I206" s="141"/>
      <c r="J206" s="141"/>
      <c r="K206" s="146"/>
      <c r="L206" s="140"/>
      <c r="M206" s="140"/>
      <c r="N206" s="140"/>
      <c r="O206" s="140"/>
      <c r="P206" s="140"/>
      <c r="Q206" s="106"/>
      <c r="AI206" s="110"/>
      <c r="AJ206" s="147"/>
      <c r="AK206" s="110"/>
      <c r="AL206" s="148"/>
    </row>
    <row r="207" spans="1:38" x14ac:dyDescent="0.25">
      <c r="A207" s="141"/>
      <c r="B207" s="142"/>
      <c r="C207" s="143"/>
      <c r="D207" s="144"/>
      <c r="E207" s="145"/>
      <c r="F207" s="143"/>
      <c r="G207" s="144"/>
      <c r="H207" s="144"/>
      <c r="I207" s="141"/>
      <c r="J207" s="141"/>
      <c r="K207" s="146"/>
      <c r="L207" s="140"/>
      <c r="M207" s="140"/>
      <c r="N207" s="140"/>
      <c r="O207" s="140"/>
      <c r="P207" s="140"/>
      <c r="Q207" s="106"/>
      <c r="AI207" s="110"/>
      <c r="AJ207" s="147"/>
      <c r="AK207" s="110"/>
      <c r="AL207" s="148"/>
    </row>
    <row r="208" spans="1:38" x14ac:dyDescent="0.25">
      <c r="A208" s="141"/>
      <c r="B208" s="142"/>
      <c r="C208" s="143"/>
      <c r="D208" s="144"/>
      <c r="E208" s="145"/>
      <c r="F208" s="143"/>
      <c r="G208" s="144"/>
      <c r="H208" s="144"/>
      <c r="I208" s="141"/>
      <c r="J208" s="141"/>
      <c r="K208" s="146"/>
      <c r="L208" s="140"/>
      <c r="M208" s="140"/>
      <c r="N208" s="140"/>
      <c r="O208" s="140"/>
      <c r="P208" s="140"/>
      <c r="Q208" s="106"/>
      <c r="AI208" s="110"/>
      <c r="AJ208" s="147"/>
      <c r="AK208" s="110"/>
      <c r="AL208" s="148"/>
    </row>
    <row r="209" spans="1:38" x14ac:dyDescent="0.25">
      <c r="A209" s="141"/>
      <c r="B209" s="142"/>
      <c r="C209" s="143"/>
      <c r="D209" s="144"/>
      <c r="E209" s="145"/>
      <c r="F209" s="143"/>
      <c r="G209" s="144"/>
      <c r="H209" s="144"/>
      <c r="I209" s="141"/>
      <c r="J209" s="141"/>
      <c r="K209" s="146"/>
      <c r="L209" s="140"/>
      <c r="M209" s="140"/>
      <c r="N209" s="140"/>
      <c r="O209" s="140"/>
      <c r="P209" s="140"/>
      <c r="Q209" s="106"/>
      <c r="AI209" s="110"/>
      <c r="AJ209" s="147"/>
      <c r="AK209" s="110"/>
      <c r="AL209" s="148"/>
    </row>
    <row r="210" spans="1:38" x14ac:dyDescent="0.25">
      <c r="A210" s="141"/>
      <c r="B210" s="142"/>
      <c r="C210" s="143"/>
      <c r="D210" s="144"/>
      <c r="E210" s="145"/>
      <c r="F210" s="143"/>
      <c r="G210" s="144"/>
      <c r="H210" s="144"/>
      <c r="I210" s="141"/>
      <c r="J210" s="141"/>
      <c r="K210" s="146"/>
      <c r="L210" s="140"/>
      <c r="M210" s="140"/>
      <c r="N210" s="140"/>
      <c r="O210" s="140"/>
      <c r="P210" s="140"/>
      <c r="Q210" s="106"/>
      <c r="AI210" s="110"/>
      <c r="AJ210" s="147"/>
      <c r="AK210" s="110"/>
      <c r="AL210" s="148"/>
    </row>
    <row r="211" spans="1:38" x14ac:dyDescent="0.25">
      <c r="A211" s="141"/>
      <c r="B211" s="142"/>
      <c r="C211" s="143"/>
      <c r="D211" s="144"/>
      <c r="E211" s="145"/>
      <c r="F211" s="143"/>
      <c r="G211" s="144"/>
      <c r="H211" s="144"/>
      <c r="I211" s="141"/>
      <c r="J211" s="141"/>
      <c r="K211" s="146"/>
      <c r="L211" s="140"/>
      <c r="M211" s="140"/>
      <c r="N211" s="140"/>
      <c r="O211" s="140"/>
      <c r="P211" s="140"/>
      <c r="Q211" s="106"/>
      <c r="AI211" s="110"/>
      <c r="AJ211" s="147"/>
      <c r="AK211" s="110"/>
      <c r="AL211" s="148"/>
    </row>
    <row r="212" spans="1:38" x14ac:dyDescent="0.25">
      <c r="A212" s="141"/>
      <c r="B212" s="142"/>
      <c r="C212" s="143"/>
      <c r="D212" s="144"/>
      <c r="E212" s="145"/>
      <c r="F212" s="143"/>
      <c r="G212" s="144"/>
      <c r="H212" s="144"/>
      <c r="I212" s="141"/>
      <c r="J212" s="141"/>
      <c r="K212" s="146"/>
      <c r="L212" s="140"/>
      <c r="M212" s="140"/>
      <c r="N212" s="140"/>
      <c r="O212" s="140"/>
      <c r="P212" s="140"/>
      <c r="Q212" s="106"/>
      <c r="AI212" s="110"/>
      <c r="AJ212" s="147"/>
      <c r="AK212" s="110"/>
      <c r="AL212" s="148"/>
    </row>
    <row r="213" spans="1:38" x14ac:dyDescent="0.25">
      <c r="A213" s="141"/>
      <c r="B213" s="142"/>
      <c r="C213" s="143"/>
      <c r="D213" s="144"/>
      <c r="E213" s="145"/>
      <c r="F213" s="143"/>
      <c r="G213" s="144"/>
      <c r="H213" s="144"/>
      <c r="I213" s="141"/>
      <c r="J213" s="141"/>
      <c r="K213" s="146"/>
      <c r="L213" s="140"/>
      <c r="M213" s="140"/>
      <c r="N213" s="140"/>
      <c r="O213" s="140"/>
      <c r="P213" s="140"/>
      <c r="Q213" s="106"/>
      <c r="AI213" s="110"/>
      <c r="AJ213" s="147"/>
      <c r="AK213" s="110"/>
      <c r="AL213" s="148"/>
    </row>
    <row r="214" spans="1:38" x14ac:dyDescent="0.25">
      <c r="A214" s="141"/>
      <c r="B214" s="142"/>
      <c r="C214" s="143"/>
      <c r="D214" s="144"/>
      <c r="E214" s="145"/>
      <c r="F214" s="143"/>
      <c r="G214" s="144"/>
      <c r="H214" s="144"/>
      <c r="I214" s="141"/>
      <c r="J214" s="141"/>
      <c r="K214" s="146"/>
      <c r="L214" s="140"/>
      <c r="M214" s="140"/>
      <c r="N214" s="140"/>
      <c r="O214" s="140"/>
      <c r="P214" s="140"/>
      <c r="Q214" s="106"/>
      <c r="AI214" s="110"/>
      <c r="AJ214" s="147"/>
      <c r="AK214" s="110"/>
      <c r="AL214" s="148"/>
    </row>
    <row r="215" spans="1:38" x14ac:dyDescent="0.25">
      <c r="A215" s="141"/>
      <c r="B215" s="142"/>
      <c r="C215" s="143"/>
      <c r="D215" s="144"/>
      <c r="E215" s="145"/>
      <c r="F215" s="143"/>
      <c r="G215" s="144"/>
      <c r="H215" s="144"/>
      <c r="I215" s="141"/>
      <c r="J215" s="141"/>
      <c r="K215" s="146"/>
      <c r="L215" s="140"/>
      <c r="M215" s="140"/>
      <c r="N215" s="140"/>
      <c r="O215" s="140"/>
      <c r="P215" s="140"/>
      <c r="Q215" s="106"/>
      <c r="AI215" s="110"/>
      <c r="AJ215" s="147"/>
      <c r="AK215" s="110"/>
      <c r="AL215" s="148"/>
    </row>
    <row r="216" spans="1:38" x14ac:dyDescent="0.25">
      <c r="A216" s="141"/>
      <c r="B216" s="142"/>
      <c r="C216" s="143"/>
      <c r="D216" s="144"/>
      <c r="E216" s="145"/>
      <c r="F216" s="143"/>
      <c r="G216" s="144"/>
      <c r="H216" s="144"/>
      <c r="I216" s="141"/>
      <c r="J216" s="141"/>
      <c r="K216" s="146"/>
      <c r="L216" s="140"/>
      <c r="M216" s="140"/>
      <c r="N216" s="140"/>
      <c r="O216" s="140"/>
      <c r="P216" s="140"/>
      <c r="Q216" s="106"/>
      <c r="AI216" s="110"/>
      <c r="AJ216" s="147"/>
      <c r="AK216" s="110"/>
      <c r="AL216" s="148"/>
    </row>
    <row r="217" spans="1:38" x14ac:dyDescent="0.25">
      <c r="A217" s="141"/>
      <c r="B217" s="142"/>
      <c r="C217" s="143"/>
      <c r="D217" s="144"/>
      <c r="E217" s="145"/>
      <c r="F217" s="143"/>
      <c r="G217" s="144"/>
      <c r="H217" s="144"/>
      <c r="I217" s="141"/>
      <c r="J217" s="141"/>
      <c r="K217" s="146"/>
      <c r="L217" s="140"/>
      <c r="M217" s="140"/>
      <c r="N217" s="140"/>
      <c r="O217" s="140"/>
      <c r="P217" s="140"/>
      <c r="Q217" s="106"/>
      <c r="AI217" s="110"/>
      <c r="AJ217" s="147"/>
      <c r="AK217" s="110"/>
      <c r="AL217" s="148"/>
    </row>
    <row r="218" spans="1:38" x14ac:dyDescent="0.25">
      <c r="A218" s="141"/>
      <c r="B218" s="142"/>
      <c r="C218" s="143"/>
      <c r="D218" s="144"/>
      <c r="E218" s="145"/>
      <c r="F218" s="143"/>
      <c r="G218" s="144"/>
      <c r="H218" s="144"/>
      <c r="I218" s="141"/>
      <c r="J218" s="141"/>
      <c r="K218" s="146"/>
      <c r="L218" s="140"/>
      <c r="M218" s="140"/>
      <c r="N218" s="140"/>
      <c r="O218" s="140"/>
      <c r="P218" s="140"/>
      <c r="Q218" s="106"/>
      <c r="AI218" s="110"/>
      <c r="AJ218" s="147"/>
      <c r="AK218" s="110"/>
      <c r="AL218" s="148"/>
    </row>
    <row r="219" spans="1:38" x14ac:dyDescent="0.25">
      <c r="A219" s="141"/>
      <c r="B219" s="142"/>
      <c r="C219" s="143"/>
      <c r="D219" s="144"/>
      <c r="E219" s="145"/>
      <c r="F219" s="143"/>
      <c r="G219" s="144"/>
      <c r="H219" s="144"/>
      <c r="I219" s="141"/>
      <c r="J219" s="141"/>
      <c r="K219" s="146"/>
      <c r="L219" s="140"/>
      <c r="M219" s="140"/>
      <c r="N219" s="140"/>
      <c r="O219" s="140"/>
      <c r="P219" s="140"/>
      <c r="Q219" s="106"/>
      <c r="AI219" s="110"/>
      <c r="AJ219" s="147"/>
      <c r="AK219" s="110"/>
      <c r="AL219" s="148"/>
    </row>
    <row r="220" spans="1:38" x14ac:dyDescent="0.25">
      <c r="A220" s="141"/>
      <c r="B220" s="142"/>
      <c r="C220" s="143"/>
      <c r="D220" s="144"/>
      <c r="E220" s="145"/>
      <c r="F220" s="143"/>
      <c r="G220" s="144"/>
      <c r="H220" s="144"/>
      <c r="I220" s="141"/>
      <c r="J220" s="141"/>
      <c r="K220" s="146"/>
      <c r="L220" s="140"/>
      <c r="M220" s="140"/>
      <c r="N220" s="140"/>
      <c r="O220" s="140"/>
      <c r="P220" s="140"/>
      <c r="Q220" s="106"/>
      <c r="AI220" s="110"/>
      <c r="AJ220" s="147"/>
      <c r="AK220" s="110"/>
      <c r="AL220" s="148"/>
    </row>
    <row r="221" spans="1:38" x14ac:dyDescent="0.25">
      <c r="A221" s="141"/>
      <c r="B221" s="142"/>
      <c r="C221" s="143"/>
      <c r="D221" s="144"/>
      <c r="E221" s="145"/>
      <c r="F221" s="143"/>
      <c r="G221" s="144"/>
      <c r="H221" s="144"/>
      <c r="I221" s="141"/>
      <c r="J221" s="141"/>
      <c r="K221" s="146"/>
      <c r="L221" s="140"/>
      <c r="M221" s="140"/>
      <c r="N221" s="140"/>
      <c r="O221" s="140"/>
      <c r="P221" s="140"/>
      <c r="Q221" s="106"/>
      <c r="AI221" s="110"/>
      <c r="AJ221" s="147"/>
      <c r="AK221" s="110"/>
      <c r="AL221" s="148"/>
    </row>
    <row r="222" spans="1:38" x14ac:dyDescent="0.25">
      <c r="A222" s="141"/>
      <c r="B222" s="142"/>
      <c r="C222" s="143"/>
      <c r="D222" s="144"/>
      <c r="E222" s="145"/>
      <c r="F222" s="143"/>
      <c r="G222" s="144"/>
      <c r="H222" s="144"/>
      <c r="I222" s="141"/>
      <c r="J222" s="141"/>
      <c r="K222" s="146"/>
      <c r="L222" s="140"/>
      <c r="M222" s="140"/>
      <c r="N222" s="140"/>
      <c r="O222" s="140"/>
      <c r="P222" s="140"/>
      <c r="Q222" s="106"/>
      <c r="AI222" s="110"/>
      <c r="AJ222" s="147"/>
      <c r="AK222" s="110"/>
      <c r="AL222" s="148"/>
    </row>
    <row r="223" spans="1:38" x14ac:dyDescent="0.25">
      <c r="A223" s="141"/>
      <c r="B223" s="142"/>
      <c r="C223" s="143"/>
      <c r="D223" s="144"/>
      <c r="E223" s="145"/>
      <c r="F223" s="143"/>
      <c r="G223" s="144"/>
      <c r="H223" s="144"/>
      <c r="I223" s="141"/>
      <c r="J223" s="141"/>
      <c r="K223" s="146"/>
      <c r="L223" s="140"/>
      <c r="M223" s="140"/>
      <c r="N223" s="140"/>
      <c r="O223" s="140"/>
      <c r="P223" s="140"/>
      <c r="Q223" s="106"/>
      <c r="AI223" s="110"/>
      <c r="AJ223" s="147"/>
      <c r="AK223" s="110"/>
      <c r="AL223" s="148"/>
    </row>
    <row r="224" spans="1:38" x14ac:dyDescent="0.25">
      <c r="A224" s="141"/>
      <c r="B224" s="142"/>
      <c r="C224" s="143"/>
      <c r="D224" s="144"/>
      <c r="E224" s="145"/>
      <c r="F224" s="143"/>
      <c r="G224" s="144"/>
      <c r="H224" s="144"/>
      <c r="I224" s="141"/>
      <c r="J224" s="141"/>
      <c r="K224" s="146"/>
      <c r="L224" s="140"/>
      <c r="M224" s="140"/>
      <c r="N224" s="140"/>
      <c r="O224" s="140"/>
      <c r="P224" s="140"/>
      <c r="Q224" s="106"/>
      <c r="AI224" s="110"/>
      <c r="AJ224" s="147"/>
      <c r="AK224" s="110"/>
      <c r="AL224" s="148"/>
    </row>
    <row r="225" spans="1:38" x14ac:dyDescent="0.25">
      <c r="A225" s="141"/>
      <c r="B225" s="142"/>
      <c r="C225" s="143"/>
      <c r="D225" s="144"/>
      <c r="E225" s="145"/>
      <c r="F225" s="143"/>
      <c r="G225" s="144"/>
      <c r="H225" s="144"/>
      <c r="I225" s="141"/>
      <c r="J225" s="141"/>
      <c r="K225" s="146"/>
      <c r="L225" s="140"/>
      <c r="M225" s="140"/>
      <c r="N225" s="140"/>
      <c r="O225" s="140"/>
      <c r="P225" s="140"/>
      <c r="Q225" s="106"/>
      <c r="AI225" s="110"/>
      <c r="AJ225" s="147"/>
      <c r="AK225" s="110"/>
      <c r="AL225" s="148"/>
    </row>
    <row r="226" spans="1:38" x14ac:dyDescent="0.25">
      <c r="A226" s="141"/>
      <c r="B226" s="142"/>
      <c r="C226" s="143"/>
      <c r="D226" s="144"/>
      <c r="E226" s="145"/>
      <c r="F226" s="143"/>
      <c r="G226" s="144"/>
      <c r="H226" s="144"/>
      <c r="I226" s="141"/>
      <c r="J226" s="141"/>
      <c r="K226" s="146"/>
      <c r="L226" s="140"/>
      <c r="M226" s="140"/>
      <c r="N226" s="140"/>
      <c r="O226" s="140"/>
      <c r="P226" s="140"/>
      <c r="Q226" s="106"/>
      <c r="AI226" s="110"/>
      <c r="AJ226" s="147"/>
      <c r="AK226" s="110"/>
      <c r="AL226" s="148"/>
    </row>
    <row r="227" spans="1:38" x14ac:dyDescent="0.25">
      <c r="A227" s="141"/>
      <c r="B227" s="142"/>
      <c r="C227" s="143"/>
      <c r="D227" s="144"/>
      <c r="E227" s="145"/>
      <c r="F227" s="143"/>
      <c r="G227" s="144"/>
      <c r="H227" s="144"/>
      <c r="I227" s="141"/>
      <c r="J227" s="141"/>
      <c r="K227" s="146"/>
      <c r="L227" s="140"/>
      <c r="M227" s="140"/>
      <c r="N227" s="140"/>
      <c r="O227" s="140"/>
      <c r="P227" s="140"/>
      <c r="Q227" s="106"/>
      <c r="AI227" s="110"/>
      <c r="AJ227" s="147"/>
      <c r="AK227" s="110"/>
      <c r="AL227" s="148"/>
    </row>
    <row r="228" spans="1:38" x14ac:dyDescent="0.25">
      <c r="A228" s="141"/>
      <c r="B228" s="142"/>
      <c r="C228" s="143"/>
      <c r="D228" s="144"/>
      <c r="E228" s="145"/>
      <c r="F228" s="143"/>
      <c r="G228" s="144"/>
      <c r="H228" s="144"/>
      <c r="I228" s="141"/>
      <c r="J228" s="141"/>
      <c r="K228" s="146"/>
      <c r="L228" s="140"/>
      <c r="M228" s="140"/>
      <c r="N228" s="140"/>
      <c r="O228" s="140"/>
      <c r="P228" s="140"/>
      <c r="Q228" s="106"/>
      <c r="AI228" s="110"/>
      <c r="AJ228" s="147"/>
      <c r="AK228" s="110"/>
      <c r="AL228" s="148"/>
    </row>
    <row r="229" spans="1:38" x14ac:dyDescent="0.25">
      <c r="A229" s="141"/>
      <c r="B229" s="142"/>
      <c r="C229" s="143"/>
      <c r="D229" s="144"/>
      <c r="E229" s="145"/>
      <c r="F229" s="143"/>
      <c r="G229" s="144"/>
      <c r="H229" s="144"/>
      <c r="I229" s="141"/>
      <c r="J229" s="141"/>
      <c r="K229" s="146"/>
      <c r="L229" s="140"/>
      <c r="M229" s="140"/>
      <c r="N229" s="140"/>
      <c r="O229" s="140"/>
      <c r="P229" s="140"/>
      <c r="Q229" s="106"/>
      <c r="AI229" s="110"/>
      <c r="AJ229" s="147"/>
      <c r="AK229" s="110"/>
      <c r="AL229" s="148"/>
    </row>
    <row r="230" spans="1:38" x14ac:dyDescent="0.25">
      <c r="A230" s="141"/>
      <c r="B230" s="142"/>
      <c r="C230" s="143"/>
      <c r="D230" s="144"/>
      <c r="E230" s="145"/>
      <c r="F230" s="143"/>
      <c r="G230" s="144"/>
      <c r="H230" s="144"/>
      <c r="I230" s="141"/>
      <c r="J230" s="141"/>
      <c r="K230" s="146"/>
      <c r="L230" s="140"/>
      <c r="M230" s="140"/>
      <c r="N230" s="140"/>
      <c r="O230" s="140"/>
      <c r="P230" s="140"/>
      <c r="Q230" s="106"/>
      <c r="AI230" s="110"/>
      <c r="AJ230" s="147"/>
      <c r="AK230" s="110"/>
      <c r="AL230" s="148"/>
    </row>
    <row r="231" spans="1:38" x14ac:dyDescent="0.25">
      <c r="A231" s="141"/>
      <c r="B231" s="142"/>
      <c r="C231" s="143"/>
      <c r="D231" s="144"/>
      <c r="E231" s="145"/>
      <c r="F231" s="143"/>
      <c r="G231" s="144"/>
      <c r="H231" s="144"/>
      <c r="I231" s="141"/>
      <c r="J231" s="141"/>
      <c r="K231" s="146"/>
      <c r="L231" s="140"/>
      <c r="M231" s="140"/>
      <c r="N231" s="140"/>
      <c r="O231" s="140"/>
      <c r="P231" s="140"/>
      <c r="Q231" s="106"/>
      <c r="AI231" s="110"/>
      <c r="AJ231" s="147"/>
      <c r="AK231" s="110"/>
      <c r="AL231" s="148"/>
    </row>
    <row r="232" spans="1:38" x14ac:dyDescent="0.25">
      <c r="A232" s="141"/>
      <c r="B232" s="142"/>
      <c r="C232" s="143"/>
      <c r="D232" s="144"/>
      <c r="E232" s="145"/>
      <c r="F232" s="143"/>
      <c r="G232" s="144"/>
      <c r="H232" s="144"/>
      <c r="I232" s="141"/>
      <c r="J232" s="141"/>
      <c r="K232" s="146"/>
      <c r="L232" s="140"/>
      <c r="M232" s="140"/>
      <c r="N232" s="140"/>
      <c r="O232" s="140"/>
      <c r="P232" s="140"/>
      <c r="Q232" s="106"/>
      <c r="AI232" s="110"/>
      <c r="AJ232" s="147"/>
      <c r="AK232" s="110"/>
      <c r="AL232" s="148"/>
    </row>
    <row r="233" spans="1:38" x14ac:dyDescent="0.25">
      <c r="A233" s="141"/>
      <c r="B233" s="142"/>
      <c r="C233" s="143"/>
      <c r="D233" s="144"/>
      <c r="E233" s="145"/>
      <c r="F233" s="143"/>
      <c r="G233" s="144"/>
      <c r="H233" s="144"/>
      <c r="I233" s="141"/>
      <c r="J233" s="141"/>
      <c r="K233" s="146"/>
      <c r="L233" s="140"/>
      <c r="M233" s="140"/>
      <c r="N233" s="140"/>
      <c r="O233" s="140"/>
      <c r="P233" s="140"/>
      <c r="Q233" s="106"/>
      <c r="AI233" s="110"/>
      <c r="AJ233" s="147"/>
      <c r="AK233" s="110"/>
      <c r="AL233" s="148"/>
    </row>
    <row r="234" spans="1:38" x14ac:dyDescent="0.25">
      <c r="A234" s="141"/>
      <c r="B234" s="142"/>
      <c r="C234" s="143"/>
      <c r="D234" s="144"/>
      <c r="E234" s="145"/>
      <c r="F234" s="143"/>
      <c r="G234" s="144"/>
      <c r="H234" s="144"/>
      <c r="I234" s="141"/>
      <c r="J234" s="141"/>
      <c r="K234" s="146"/>
      <c r="L234" s="140"/>
      <c r="M234" s="140"/>
      <c r="N234" s="140"/>
      <c r="O234" s="140"/>
      <c r="P234" s="140"/>
      <c r="Q234" s="106"/>
      <c r="AI234" s="110"/>
      <c r="AJ234" s="147"/>
      <c r="AK234" s="110"/>
      <c r="AL234" s="148"/>
    </row>
    <row r="235" spans="1:38" x14ac:dyDescent="0.25">
      <c r="A235" s="141"/>
      <c r="B235" s="142"/>
      <c r="C235" s="143"/>
      <c r="D235" s="144"/>
      <c r="E235" s="145"/>
      <c r="F235" s="143"/>
      <c r="G235" s="144"/>
      <c r="H235" s="144"/>
      <c r="I235" s="141"/>
      <c r="J235" s="141"/>
      <c r="K235" s="146"/>
      <c r="L235" s="140"/>
      <c r="M235" s="140"/>
      <c r="N235" s="140"/>
      <c r="O235" s="140"/>
      <c r="P235" s="140"/>
      <c r="Q235" s="106"/>
      <c r="AI235" s="110"/>
      <c r="AJ235" s="147"/>
      <c r="AK235" s="110"/>
      <c r="AL235" s="148"/>
    </row>
    <row r="236" spans="1:38" x14ac:dyDescent="0.25">
      <c r="A236" s="141"/>
      <c r="B236" s="142"/>
      <c r="C236" s="143"/>
      <c r="D236" s="144"/>
      <c r="E236" s="145"/>
      <c r="F236" s="143"/>
      <c r="G236" s="144"/>
      <c r="H236" s="144"/>
      <c r="I236" s="141"/>
      <c r="J236" s="141"/>
      <c r="K236" s="146"/>
      <c r="L236" s="140"/>
      <c r="M236" s="140"/>
      <c r="N236" s="140"/>
      <c r="O236" s="140"/>
      <c r="P236" s="140"/>
      <c r="Q236" s="106"/>
      <c r="AI236" s="110"/>
      <c r="AJ236" s="147"/>
      <c r="AK236" s="110"/>
      <c r="AL236" s="148"/>
    </row>
    <row r="237" spans="1:38" x14ac:dyDescent="0.25">
      <c r="A237" s="141"/>
      <c r="B237" s="142"/>
      <c r="C237" s="143"/>
      <c r="D237" s="144"/>
      <c r="E237" s="145"/>
      <c r="F237" s="143"/>
      <c r="G237" s="144"/>
      <c r="H237" s="144"/>
      <c r="I237" s="141"/>
      <c r="J237" s="141"/>
      <c r="K237" s="146"/>
      <c r="L237" s="140"/>
      <c r="M237" s="140"/>
      <c r="N237" s="140"/>
      <c r="O237" s="140"/>
      <c r="P237" s="140"/>
      <c r="Q237" s="106"/>
      <c r="AI237" s="110"/>
      <c r="AJ237" s="147"/>
      <c r="AK237" s="110"/>
      <c r="AL237" s="148"/>
    </row>
    <row r="238" spans="1:38" x14ac:dyDescent="0.25">
      <c r="A238" s="141"/>
      <c r="B238" s="142"/>
      <c r="C238" s="143"/>
      <c r="D238" s="144"/>
      <c r="E238" s="145"/>
      <c r="F238" s="143"/>
      <c r="G238" s="144"/>
      <c r="H238" s="144"/>
      <c r="I238" s="141"/>
      <c r="J238" s="141"/>
      <c r="K238" s="146"/>
      <c r="L238" s="140"/>
      <c r="M238" s="140"/>
      <c r="N238" s="140"/>
      <c r="O238" s="140"/>
      <c r="P238" s="140"/>
      <c r="Q238" s="106"/>
      <c r="AI238" s="110"/>
      <c r="AJ238" s="147"/>
      <c r="AK238" s="110"/>
      <c r="AL238" s="148"/>
    </row>
    <row r="239" spans="1:38" x14ac:dyDescent="0.25">
      <c r="A239" s="141"/>
      <c r="B239" s="142"/>
      <c r="C239" s="143"/>
      <c r="D239" s="144"/>
      <c r="E239" s="145"/>
      <c r="F239" s="143"/>
      <c r="G239" s="144"/>
      <c r="H239" s="144"/>
      <c r="I239" s="141"/>
      <c r="J239" s="141"/>
      <c r="K239" s="146"/>
      <c r="L239" s="140"/>
      <c r="M239" s="140"/>
      <c r="N239" s="140"/>
      <c r="O239" s="140"/>
      <c r="P239" s="140"/>
      <c r="Q239" s="106"/>
      <c r="AI239" s="110"/>
      <c r="AJ239" s="147"/>
      <c r="AK239" s="110"/>
      <c r="AL239" s="148"/>
    </row>
    <row r="240" spans="1:38" x14ac:dyDescent="0.25">
      <c r="A240" s="141"/>
      <c r="B240" s="142"/>
      <c r="C240" s="143"/>
      <c r="D240" s="144"/>
      <c r="E240" s="145"/>
      <c r="F240" s="143"/>
      <c r="G240" s="144"/>
      <c r="H240" s="144"/>
      <c r="I240" s="141"/>
      <c r="J240" s="141"/>
      <c r="K240" s="146"/>
      <c r="L240" s="140"/>
      <c r="M240" s="140"/>
      <c r="N240" s="140"/>
      <c r="O240" s="140"/>
      <c r="P240" s="140"/>
      <c r="Q240" s="106"/>
      <c r="AI240" s="110"/>
      <c r="AJ240" s="147"/>
      <c r="AK240" s="110"/>
      <c r="AL240" s="148"/>
    </row>
    <row r="241" spans="1:38" x14ac:dyDescent="0.25">
      <c r="A241" s="141"/>
      <c r="B241" s="142"/>
      <c r="C241" s="143"/>
      <c r="D241" s="144"/>
      <c r="E241" s="145"/>
      <c r="F241" s="143"/>
      <c r="G241" s="144"/>
      <c r="H241" s="144"/>
      <c r="I241" s="141"/>
      <c r="J241" s="141"/>
      <c r="K241" s="146"/>
      <c r="L241" s="140"/>
      <c r="M241" s="140"/>
      <c r="N241" s="140"/>
      <c r="O241" s="140"/>
      <c r="P241" s="140"/>
      <c r="Q241" s="106"/>
      <c r="AI241" s="110"/>
      <c r="AJ241" s="147"/>
      <c r="AK241" s="110"/>
      <c r="AL241" s="148"/>
    </row>
    <row r="242" spans="1:38" x14ac:dyDescent="0.25">
      <c r="A242" s="141"/>
      <c r="B242" s="142"/>
      <c r="C242" s="143"/>
      <c r="D242" s="144"/>
      <c r="E242" s="145"/>
      <c r="F242" s="143"/>
      <c r="G242" s="144"/>
      <c r="H242" s="144"/>
      <c r="I242" s="141"/>
      <c r="J242" s="141"/>
      <c r="K242" s="146"/>
      <c r="L242" s="140"/>
      <c r="M242" s="140"/>
      <c r="N242" s="140"/>
      <c r="O242" s="140"/>
      <c r="P242" s="140"/>
      <c r="Q242" s="106"/>
      <c r="AI242" s="110"/>
      <c r="AJ242" s="147"/>
      <c r="AK242" s="110"/>
      <c r="AL242" s="148"/>
    </row>
    <row r="243" spans="1:38" x14ac:dyDescent="0.25">
      <c r="A243" s="141"/>
      <c r="B243" s="142"/>
      <c r="C243" s="143"/>
      <c r="D243" s="144"/>
      <c r="E243" s="145"/>
      <c r="F243" s="143"/>
      <c r="G243" s="144"/>
      <c r="H243" s="144"/>
      <c r="I243" s="141"/>
      <c r="J243" s="141"/>
      <c r="K243" s="146"/>
      <c r="L243" s="140"/>
      <c r="M243" s="140"/>
      <c r="N243" s="140"/>
      <c r="O243" s="140"/>
      <c r="P243" s="140"/>
      <c r="Q243" s="106"/>
      <c r="AI243" s="110"/>
      <c r="AJ243" s="147"/>
      <c r="AK243" s="110"/>
      <c r="AL243" s="148"/>
    </row>
    <row r="244" spans="1:38" x14ac:dyDescent="0.25">
      <c r="A244" s="141"/>
      <c r="B244" s="142"/>
      <c r="C244" s="143"/>
      <c r="D244" s="144"/>
      <c r="E244" s="145"/>
      <c r="F244" s="143"/>
      <c r="G244" s="144"/>
      <c r="H244" s="144"/>
      <c r="I244" s="141"/>
      <c r="J244" s="141"/>
      <c r="K244" s="146"/>
      <c r="L244" s="140"/>
      <c r="M244" s="140"/>
      <c r="N244" s="140"/>
      <c r="O244" s="140"/>
      <c r="P244" s="140"/>
      <c r="Q244" s="106"/>
      <c r="AI244" s="110"/>
      <c r="AJ244" s="147"/>
      <c r="AK244" s="110"/>
      <c r="AL244" s="148"/>
    </row>
    <row r="245" spans="1:38" x14ac:dyDescent="0.25">
      <c r="A245" s="141"/>
      <c r="B245" s="142"/>
      <c r="C245" s="143"/>
      <c r="D245" s="144"/>
      <c r="E245" s="145"/>
      <c r="F245" s="143"/>
      <c r="G245" s="144"/>
      <c r="H245" s="144"/>
      <c r="I245" s="141"/>
      <c r="J245" s="141"/>
      <c r="K245" s="146"/>
      <c r="L245" s="140"/>
      <c r="M245" s="140"/>
      <c r="N245" s="140"/>
      <c r="O245" s="140"/>
      <c r="P245" s="140"/>
      <c r="Q245" s="106"/>
      <c r="AI245" s="110"/>
      <c r="AJ245" s="147"/>
      <c r="AK245" s="110"/>
      <c r="AL245" s="148"/>
    </row>
    <row r="246" spans="1:38" x14ac:dyDescent="0.25">
      <c r="A246" s="141"/>
      <c r="B246" s="142"/>
      <c r="C246" s="143"/>
      <c r="D246" s="144"/>
      <c r="E246" s="145"/>
      <c r="F246" s="143"/>
      <c r="G246" s="144"/>
      <c r="H246" s="144"/>
      <c r="I246" s="141"/>
      <c r="J246" s="141"/>
      <c r="K246" s="146"/>
      <c r="L246" s="140"/>
      <c r="M246" s="140"/>
      <c r="N246" s="140"/>
      <c r="O246" s="140"/>
      <c r="P246" s="140"/>
      <c r="Q246" s="106"/>
      <c r="AI246" s="110"/>
      <c r="AJ246" s="147"/>
      <c r="AK246" s="110"/>
      <c r="AL246" s="148"/>
    </row>
    <row r="247" spans="1:38" x14ac:dyDescent="0.25">
      <c r="A247" s="141"/>
      <c r="B247" s="142"/>
      <c r="C247" s="143"/>
      <c r="D247" s="144"/>
      <c r="E247" s="145"/>
      <c r="F247" s="143"/>
      <c r="G247" s="144"/>
      <c r="H247" s="144"/>
      <c r="I247" s="141"/>
      <c r="J247" s="141"/>
      <c r="K247" s="146"/>
      <c r="L247" s="140"/>
      <c r="M247" s="140"/>
      <c r="N247" s="140"/>
      <c r="O247" s="140"/>
      <c r="P247" s="140"/>
      <c r="Q247" s="106"/>
      <c r="AI247" s="110"/>
      <c r="AJ247" s="147"/>
      <c r="AK247" s="110"/>
      <c r="AL247" s="148"/>
    </row>
    <row r="248" spans="1:38" x14ac:dyDescent="0.25">
      <c r="A248" s="141"/>
      <c r="B248" s="142"/>
      <c r="C248" s="143"/>
      <c r="D248" s="144"/>
      <c r="E248" s="145"/>
      <c r="F248" s="143"/>
      <c r="G248" s="144"/>
      <c r="H248" s="144"/>
      <c r="I248" s="141"/>
      <c r="J248" s="141"/>
      <c r="K248" s="146"/>
      <c r="L248" s="140"/>
      <c r="M248" s="140"/>
      <c r="N248" s="140"/>
      <c r="O248" s="140"/>
      <c r="P248" s="140"/>
      <c r="Q248" s="106"/>
      <c r="AI248" s="110"/>
      <c r="AJ248" s="147"/>
      <c r="AK248" s="110"/>
      <c r="AL248" s="148"/>
    </row>
    <row r="249" spans="1:38" x14ac:dyDescent="0.25">
      <c r="A249" s="141"/>
      <c r="B249" s="142"/>
      <c r="C249" s="143"/>
      <c r="D249" s="144"/>
      <c r="E249" s="145"/>
      <c r="F249" s="143"/>
      <c r="G249" s="144"/>
      <c r="H249" s="144"/>
      <c r="I249" s="141"/>
      <c r="J249" s="141"/>
      <c r="K249" s="146"/>
      <c r="L249" s="140"/>
      <c r="M249" s="140"/>
      <c r="N249" s="140"/>
      <c r="O249" s="140"/>
      <c r="P249" s="140"/>
      <c r="Q249" s="106"/>
      <c r="AI249" s="110"/>
      <c r="AJ249" s="147"/>
      <c r="AK249" s="110"/>
      <c r="AL249" s="148"/>
    </row>
    <row r="250" spans="1:38" x14ac:dyDescent="0.25">
      <c r="A250" s="141"/>
      <c r="B250" s="142"/>
      <c r="C250" s="143"/>
      <c r="D250" s="144"/>
      <c r="E250" s="145"/>
      <c r="F250" s="143"/>
      <c r="G250" s="144"/>
      <c r="H250" s="144"/>
      <c r="I250" s="141"/>
      <c r="J250" s="141"/>
      <c r="K250" s="146"/>
      <c r="L250" s="140"/>
      <c r="M250" s="140"/>
      <c r="N250" s="140"/>
      <c r="O250" s="140"/>
      <c r="P250" s="140"/>
      <c r="Q250" s="106"/>
      <c r="AI250" s="110"/>
      <c r="AJ250" s="147"/>
      <c r="AK250" s="110"/>
      <c r="AL250" s="148"/>
    </row>
    <row r="251" spans="1:38" x14ac:dyDescent="0.25">
      <c r="A251" s="141"/>
      <c r="B251" s="142"/>
      <c r="C251" s="143"/>
      <c r="D251" s="144"/>
      <c r="E251" s="145"/>
      <c r="F251" s="143"/>
      <c r="G251" s="144"/>
      <c r="H251" s="144"/>
      <c r="I251" s="141"/>
      <c r="J251" s="141"/>
      <c r="K251" s="146"/>
      <c r="L251" s="140"/>
      <c r="M251" s="140"/>
      <c r="N251" s="140"/>
      <c r="O251" s="140"/>
      <c r="P251" s="140"/>
      <c r="Q251" s="106"/>
      <c r="AI251" s="110"/>
      <c r="AJ251" s="147"/>
      <c r="AK251" s="110"/>
      <c r="AL251" s="148"/>
    </row>
    <row r="252" spans="1:38" x14ac:dyDescent="0.25">
      <c r="A252" s="141"/>
      <c r="B252" s="142"/>
      <c r="C252" s="143"/>
      <c r="D252" s="144"/>
      <c r="E252" s="145"/>
      <c r="F252" s="143"/>
      <c r="G252" s="144"/>
      <c r="H252" s="144"/>
      <c r="I252" s="141"/>
      <c r="J252" s="141"/>
      <c r="K252" s="146"/>
      <c r="L252" s="140"/>
      <c r="M252" s="140"/>
      <c r="N252" s="140"/>
      <c r="O252" s="140"/>
      <c r="P252" s="140"/>
      <c r="Q252" s="106"/>
      <c r="AI252" s="110"/>
      <c r="AJ252" s="147"/>
      <c r="AK252" s="110"/>
      <c r="AL252" s="148"/>
    </row>
    <row r="253" spans="1:38" x14ac:dyDescent="0.25">
      <c r="A253" s="141"/>
      <c r="B253" s="142"/>
      <c r="C253" s="143"/>
      <c r="D253" s="144"/>
      <c r="E253" s="145"/>
      <c r="F253" s="143"/>
      <c r="G253" s="144"/>
      <c r="H253" s="144"/>
      <c r="I253" s="141"/>
      <c r="J253" s="141"/>
      <c r="K253" s="146"/>
      <c r="L253" s="140"/>
      <c r="M253" s="140"/>
      <c r="N253" s="140"/>
      <c r="O253" s="140"/>
      <c r="P253" s="140"/>
      <c r="Q253" s="106"/>
      <c r="AI253" s="110"/>
      <c r="AJ253" s="147"/>
      <c r="AK253" s="110"/>
      <c r="AL253" s="148"/>
    </row>
    <row r="254" spans="1:38" x14ac:dyDescent="0.25">
      <c r="AI254" s="110"/>
      <c r="AJ254" s="147"/>
      <c r="AK254" s="110"/>
      <c r="AL254" s="148"/>
    </row>
    <row r="255" spans="1:38" x14ac:dyDescent="0.25">
      <c r="AI255" s="110"/>
      <c r="AJ255" s="147"/>
      <c r="AK255" s="110"/>
      <c r="AL255" s="148"/>
    </row>
    <row r="256" spans="1:38" x14ac:dyDescent="0.25">
      <c r="AI256" s="110"/>
      <c r="AJ256" s="147"/>
      <c r="AK256" s="110"/>
      <c r="AL256" s="148"/>
    </row>
    <row r="257" spans="35:38" x14ac:dyDescent="0.25">
      <c r="AI257" s="110"/>
      <c r="AJ257" s="147"/>
      <c r="AK257" s="110"/>
      <c r="AL257" s="148"/>
    </row>
    <row r="258" spans="35:38" x14ac:dyDescent="0.25">
      <c r="AI258" s="110"/>
      <c r="AJ258" s="147"/>
      <c r="AK258" s="110"/>
      <c r="AL258" s="148"/>
    </row>
    <row r="259" spans="35:38" x14ac:dyDescent="0.25">
      <c r="AI259" s="110"/>
      <c r="AJ259" s="147"/>
      <c r="AK259" s="110"/>
      <c r="AL259" s="148"/>
    </row>
    <row r="260" spans="35:38" x14ac:dyDescent="0.25">
      <c r="AI260" s="110"/>
      <c r="AJ260" s="147"/>
      <c r="AK260" s="110"/>
      <c r="AL260" s="148"/>
    </row>
    <row r="261" spans="35:38" x14ac:dyDescent="0.25">
      <c r="AI261" s="110"/>
      <c r="AJ261" s="147"/>
      <c r="AK261" s="110"/>
      <c r="AL261" s="148"/>
    </row>
    <row r="262" spans="35:38" x14ac:dyDescent="0.25">
      <c r="AI262" s="110"/>
      <c r="AJ262" s="147"/>
      <c r="AK262" s="110"/>
      <c r="AL262" s="148"/>
    </row>
    <row r="263" spans="35:38" x14ac:dyDescent="0.25">
      <c r="AI263" s="110"/>
      <c r="AJ263" s="147"/>
      <c r="AK263" s="110"/>
      <c r="AL263" s="148"/>
    </row>
    <row r="264" spans="35:38" x14ac:dyDescent="0.25">
      <c r="AI264" s="110"/>
      <c r="AJ264" s="147"/>
      <c r="AK264" s="110"/>
      <c r="AL264" s="148"/>
    </row>
    <row r="265" spans="35:38" x14ac:dyDescent="0.25">
      <c r="AI265" s="110"/>
      <c r="AJ265" s="147"/>
      <c r="AK265" s="110"/>
      <c r="AL265" s="148"/>
    </row>
    <row r="266" spans="35:38" x14ac:dyDescent="0.25">
      <c r="AI266" s="110"/>
      <c r="AJ266" s="147"/>
      <c r="AK266" s="110"/>
      <c r="AL266" s="148"/>
    </row>
    <row r="267" spans="35:38" x14ac:dyDescent="0.25">
      <c r="AI267" s="110"/>
      <c r="AJ267" s="147"/>
      <c r="AK267" s="110"/>
      <c r="AL267" s="148"/>
    </row>
    <row r="268" spans="35:38" x14ac:dyDescent="0.25">
      <c r="AI268" s="110"/>
      <c r="AJ268" s="147"/>
      <c r="AK268" s="110"/>
      <c r="AL268" s="148"/>
    </row>
    <row r="269" spans="35:38" x14ac:dyDescent="0.25">
      <c r="AI269" s="110"/>
      <c r="AJ269" s="147"/>
      <c r="AK269" s="110"/>
      <c r="AL269" s="148"/>
    </row>
    <row r="270" spans="35:38" x14ac:dyDescent="0.25">
      <c r="AI270" s="110"/>
      <c r="AJ270" s="147"/>
      <c r="AK270" s="110"/>
      <c r="AL270" s="148"/>
    </row>
    <row r="271" spans="35:38" x14ac:dyDescent="0.25">
      <c r="AI271" s="110"/>
      <c r="AJ271" s="147"/>
      <c r="AK271" s="110"/>
      <c r="AL271" s="148"/>
    </row>
    <row r="272" spans="35:38" x14ac:dyDescent="0.25">
      <c r="AI272" s="110"/>
      <c r="AJ272" s="147"/>
      <c r="AK272" s="110"/>
      <c r="AL272" s="148"/>
    </row>
    <row r="273" spans="35:38" x14ac:dyDescent="0.25">
      <c r="AI273" s="110"/>
      <c r="AJ273" s="147"/>
      <c r="AK273" s="110"/>
      <c r="AL273" s="148"/>
    </row>
    <row r="274" spans="35:38" x14ac:dyDescent="0.25">
      <c r="AI274" s="110"/>
      <c r="AJ274" s="147"/>
      <c r="AK274" s="110"/>
      <c r="AL274" s="148"/>
    </row>
    <row r="275" spans="35:38" x14ac:dyDescent="0.25">
      <c r="AI275" s="110"/>
      <c r="AJ275" s="147"/>
      <c r="AK275" s="110"/>
      <c r="AL275" s="148"/>
    </row>
    <row r="276" spans="35:38" x14ac:dyDescent="0.25">
      <c r="AI276" s="110"/>
      <c r="AJ276" s="147"/>
      <c r="AK276" s="110"/>
      <c r="AL276" s="148"/>
    </row>
    <row r="277" spans="35:38" x14ac:dyDescent="0.25">
      <c r="AI277" s="110"/>
      <c r="AJ277" s="147"/>
      <c r="AK277" s="110"/>
      <c r="AL277" s="148"/>
    </row>
    <row r="278" spans="35:38" x14ac:dyDescent="0.25">
      <c r="AI278" s="110"/>
      <c r="AJ278" s="147"/>
      <c r="AK278" s="110"/>
      <c r="AL278" s="148"/>
    </row>
    <row r="279" spans="35:38" x14ac:dyDescent="0.25">
      <c r="AI279" s="110"/>
      <c r="AJ279" s="147"/>
      <c r="AK279" s="110"/>
      <c r="AL279" s="148"/>
    </row>
    <row r="280" spans="35:38" x14ac:dyDescent="0.25">
      <c r="AI280" s="110"/>
      <c r="AJ280" s="147"/>
      <c r="AK280" s="110"/>
      <c r="AL280" s="148"/>
    </row>
    <row r="281" spans="35:38" x14ac:dyDescent="0.25">
      <c r="AI281" s="110"/>
      <c r="AJ281" s="147"/>
      <c r="AK281" s="110"/>
      <c r="AL281" s="148"/>
    </row>
    <row r="282" spans="35:38" x14ac:dyDescent="0.25">
      <c r="AI282" s="110"/>
      <c r="AJ282" s="147"/>
      <c r="AK282" s="110"/>
      <c r="AL282" s="148"/>
    </row>
    <row r="283" spans="35:38" x14ac:dyDescent="0.25">
      <c r="AI283" s="110"/>
      <c r="AJ283" s="147"/>
      <c r="AK283" s="110"/>
      <c r="AL283" s="148"/>
    </row>
    <row r="284" spans="35:38" x14ac:dyDescent="0.25">
      <c r="AI284" s="110"/>
      <c r="AJ284" s="147"/>
      <c r="AK284" s="110"/>
      <c r="AL284" s="148"/>
    </row>
    <row r="285" spans="35:38" x14ac:dyDescent="0.25">
      <c r="AI285" s="110"/>
      <c r="AJ285" s="147"/>
      <c r="AK285" s="110"/>
      <c r="AL285" s="148"/>
    </row>
    <row r="286" spans="35:38" x14ac:dyDescent="0.25">
      <c r="AI286" s="110"/>
      <c r="AJ286" s="147"/>
      <c r="AK286" s="110"/>
      <c r="AL286" s="148"/>
    </row>
    <row r="287" spans="35:38" x14ac:dyDescent="0.25">
      <c r="AI287" s="110"/>
      <c r="AJ287" s="147"/>
      <c r="AK287" s="110"/>
      <c r="AL287" s="148"/>
    </row>
    <row r="288" spans="35:38" x14ac:dyDescent="0.25">
      <c r="AI288" s="110"/>
      <c r="AJ288" s="147"/>
      <c r="AK288" s="110"/>
      <c r="AL288" s="148"/>
    </row>
    <row r="289" spans="35:38" x14ac:dyDescent="0.25">
      <c r="AI289" s="110"/>
      <c r="AJ289" s="147"/>
      <c r="AK289" s="110"/>
      <c r="AL289" s="148"/>
    </row>
    <row r="290" spans="35:38" x14ac:dyDescent="0.25">
      <c r="AI290" s="110"/>
      <c r="AJ290" s="147"/>
      <c r="AK290" s="110"/>
      <c r="AL290" s="148"/>
    </row>
    <row r="291" spans="35:38" x14ac:dyDescent="0.25">
      <c r="AI291" s="110"/>
      <c r="AJ291" s="147"/>
      <c r="AK291" s="110"/>
      <c r="AL291" s="148"/>
    </row>
    <row r="292" spans="35:38" x14ac:dyDescent="0.25">
      <c r="AI292" s="110"/>
      <c r="AJ292" s="147"/>
      <c r="AK292" s="110"/>
      <c r="AL292" s="148"/>
    </row>
    <row r="293" spans="35:38" x14ac:dyDescent="0.25">
      <c r="AI293" s="110"/>
      <c r="AJ293" s="147"/>
      <c r="AK293" s="110"/>
      <c r="AL293" s="148"/>
    </row>
    <row r="294" spans="35:38" x14ac:dyDescent="0.25">
      <c r="AI294" s="110"/>
      <c r="AJ294" s="147"/>
      <c r="AK294" s="110"/>
      <c r="AL294" s="148"/>
    </row>
    <row r="295" spans="35:38" x14ac:dyDescent="0.25">
      <c r="AI295" s="110"/>
      <c r="AJ295" s="147"/>
      <c r="AK295" s="110"/>
      <c r="AL295" s="148"/>
    </row>
    <row r="296" spans="35:38" x14ac:dyDescent="0.25">
      <c r="AI296" s="110"/>
      <c r="AJ296" s="147"/>
      <c r="AK296" s="110"/>
      <c r="AL296" s="148"/>
    </row>
    <row r="297" spans="35:38" x14ac:dyDescent="0.25">
      <c r="AI297" s="110"/>
      <c r="AJ297" s="147"/>
      <c r="AK297" s="110"/>
      <c r="AL297" s="148"/>
    </row>
    <row r="298" spans="35:38" x14ac:dyDescent="0.25">
      <c r="AI298" s="110"/>
      <c r="AJ298" s="147"/>
      <c r="AK298" s="110"/>
      <c r="AL298" s="148"/>
    </row>
    <row r="299" spans="35:38" x14ac:dyDescent="0.25">
      <c r="AI299" s="110"/>
      <c r="AJ299" s="147"/>
      <c r="AK299" s="110"/>
      <c r="AL299" s="148"/>
    </row>
    <row r="300" spans="35:38" x14ac:dyDescent="0.25">
      <c r="AI300" s="110"/>
      <c r="AJ300" s="147"/>
      <c r="AK300" s="110"/>
      <c r="AL300" s="148"/>
    </row>
    <row r="301" spans="35:38" x14ac:dyDescent="0.25">
      <c r="AI301" s="110"/>
      <c r="AJ301" s="147"/>
      <c r="AK301" s="110"/>
      <c r="AL301" s="148"/>
    </row>
    <row r="302" spans="35:38" x14ac:dyDescent="0.25">
      <c r="AI302" s="110"/>
      <c r="AJ302" s="147"/>
      <c r="AK302" s="110"/>
      <c r="AL302" s="148"/>
    </row>
    <row r="303" spans="35:38" x14ac:dyDescent="0.25">
      <c r="AI303" s="110"/>
      <c r="AJ303" s="147"/>
      <c r="AK303" s="110"/>
      <c r="AL303" s="148"/>
    </row>
    <row r="304" spans="35:38" x14ac:dyDescent="0.25">
      <c r="AI304" s="110"/>
      <c r="AJ304" s="147"/>
      <c r="AK304" s="110"/>
      <c r="AL304" s="148"/>
    </row>
    <row r="305" spans="35:38" x14ac:dyDescent="0.25">
      <c r="AI305" s="110"/>
      <c r="AJ305" s="147"/>
      <c r="AK305" s="110"/>
      <c r="AL305" s="148"/>
    </row>
    <row r="306" spans="35:38" x14ac:dyDescent="0.25">
      <c r="AI306" s="110"/>
      <c r="AJ306" s="147"/>
      <c r="AK306" s="110"/>
      <c r="AL306" s="148"/>
    </row>
    <row r="307" spans="35:38" x14ac:dyDescent="0.25">
      <c r="AI307" s="110"/>
      <c r="AJ307" s="147"/>
      <c r="AK307" s="110"/>
      <c r="AL307" s="148"/>
    </row>
    <row r="308" spans="35:38" x14ac:dyDescent="0.25">
      <c r="AI308" s="110"/>
      <c r="AJ308" s="147"/>
      <c r="AK308" s="110"/>
      <c r="AL308" s="148"/>
    </row>
    <row r="309" spans="35:38" x14ac:dyDescent="0.25">
      <c r="AI309" s="110"/>
      <c r="AJ309" s="147"/>
      <c r="AK309" s="110"/>
      <c r="AL309" s="148"/>
    </row>
    <row r="310" spans="35:38" x14ac:dyDescent="0.25">
      <c r="AI310" s="110"/>
      <c r="AJ310" s="147"/>
      <c r="AK310" s="110"/>
      <c r="AL310" s="148"/>
    </row>
    <row r="311" spans="35:38" x14ac:dyDescent="0.25">
      <c r="AI311" s="110"/>
      <c r="AJ311" s="147"/>
      <c r="AK311" s="110"/>
      <c r="AL311" s="148"/>
    </row>
    <row r="312" spans="35:38" x14ac:dyDescent="0.25">
      <c r="AI312" s="110"/>
      <c r="AJ312" s="147"/>
      <c r="AK312" s="110"/>
      <c r="AL312" s="148"/>
    </row>
    <row r="313" spans="35:38" x14ac:dyDescent="0.25">
      <c r="AI313" s="110"/>
      <c r="AJ313" s="147"/>
      <c r="AK313" s="110"/>
      <c r="AL313" s="148"/>
    </row>
    <row r="314" spans="35:38" x14ac:dyDescent="0.25">
      <c r="AI314" s="110"/>
      <c r="AJ314" s="147"/>
      <c r="AK314" s="110"/>
      <c r="AL314" s="148"/>
    </row>
    <row r="315" spans="35:38" x14ac:dyDescent="0.25">
      <c r="AI315" s="110"/>
      <c r="AJ315" s="147"/>
      <c r="AK315" s="110"/>
      <c r="AL315" s="148"/>
    </row>
    <row r="316" spans="35:38" x14ac:dyDescent="0.25">
      <c r="AI316" s="110"/>
      <c r="AJ316" s="147"/>
      <c r="AK316" s="110"/>
      <c r="AL316" s="148"/>
    </row>
    <row r="317" spans="35:38" x14ac:dyDescent="0.25">
      <c r="AI317" s="110"/>
      <c r="AJ317" s="147"/>
      <c r="AK317" s="110"/>
      <c r="AL317" s="148"/>
    </row>
    <row r="318" spans="35:38" x14ac:dyDescent="0.25">
      <c r="AI318" s="110"/>
      <c r="AJ318" s="147"/>
      <c r="AK318" s="110"/>
      <c r="AL318" s="148"/>
    </row>
    <row r="319" spans="35:38" x14ac:dyDescent="0.25">
      <c r="AI319" s="110"/>
      <c r="AJ319" s="147"/>
      <c r="AK319" s="110"/>
      <c r="AL319" s="148"/>
    </row>
    <row r="320" spans="35:38" x14ac:dyDescent="0.25">
      <c r="AI320" s="110"/>
      <c r="AJ320" s="147"/>
      <c r="AK320" s="110"/>
      <c r="AL320" s="148"/>
    </row>
    <row r="321" spans="35:38" x14ac:dyDescent="0.25">
      <c r="AI321" s="110"/>
      <c r="AJ321" s="147"/>
      <c r="AK321" s="110"/>
      <c r="AL321" s="148"/>
    </row>
    <row r="322" spans="35:38" x14ac:dyDescent="0.25">
      <c r="AI322" s="110"/>
      <c r="AJ322" s="147"/>
      <c r="AK322" s="110"/>
      <c r="AL322" s="148"/>
    </row>
    <row r="323" spans="35:38" x14ac:dyDescent="0.25">
      <c r="AI323" s="110"/>
      <c r="AJ323" s="147"/>
      <c r="AK323" s="110"/>
      <c r="AL323" s="148"/>
    </row>
    <row r="324" spans="35:38" x14ac:dyDescent="0.25">
      <c r="AI324" s="110"/>
      <c r="AJ324" s="147"/>
      <c r="AK324" s="110"/>
      <c r="AL324" s="148"/>
    </row>
    <row r="325" spans="35:38" x14ac:dyDescent="0.25">
      <c r="AI325" s="110"/>
      <c r="AJ325" s="147"/>
      <c r="AK325" s="110"/>
      <c r="AL325" s="148"/>
    </row>
    <row r="326" spans="35:38" x14ac:dyDescent="0.25">
      <c r="AI326" s="110"/>
      <c r="AJ326" s="147"/>
      <c r="AK326" s="110"/>
      <c r="AL326" s="148"/>
    </row>
    <row r="327" spans="35:38" x14ac:dyDescent="0.25">
      <c r="AI327" s="110"/>
      <c r="AJ327" s="147"/>
      <c r="AK327" s="110"/>
      <c r="AL327" s="148"/>
    </row>
    <row r="328" spans="35:38" x14ac:dyDescent="0.25">
      <c r="AI328" s="110"/>
      <c r="AJ328" s="147"/>
      <c r="AK328" s="110"/>
      <c r="AL328" s="148"/>
    </row>
    <row r="329" spans="35:38" x14ac:dyDescent="0.25">
      <c r="AI329" s="110"/>
      <c r="AJ329" s="147"/>
      <c r="AK329" s="110"/>
      <c r="AL329" s="148"/>
    </row>
    <row r="330" spans="35:38" x14ac:dyDescent="0.25">
      <c r="AI330" s="110"/>
      <c r="AJ330" s="147"/>
      <c r="AK330" s="110"/>
      <c r="AL330" s="148"/>
    </row>
    <row r="331" spans="35:38" x14ac:dyDescent="0.25">
      <c r="AI331" s="110"/>
      <c r="AJ331" s="147"/>
      <c r="AK331" s="110"/>
      <c r="AL331" s="148"/>
    </row>
    <row r="332" spans="35:38" x14ac:dyDescent="0.25">
      <c r="AI332" s="110"/>
      <c r="AJ332" s="147"/>
      <c r="AK332" s="110"/>
      <c r="AL332" s="148"/>
    </row>
    <row r="333" spans="35:38" x14ac:dyDescent="0.25">
      <c r="AI333" s="110"/>
      <c r="AJ333" s="147"/>
      <c r="AK333" s="110"/>
      <c r="AL333" s="148"/>
    </row>
    <row r="334" spans="35:38" x14ac:dyDescent="0.25">
      <c r="AI334" s="110"/>
      <c r="AJ334" s="147"/>
      <c r="AK334" s="110"/>
      <c r="AL334" s="148"/>
    </row>
    <row r="335" spans="35:38" x14ac:dyDescent="0.25">
      <c r="AI335" s="110"/>
      <c r="AJ335" s="147"/>
      <c r="AK335" s="110"/>
      <c r="AL335" s="148"/>
    </row>
    <row r="336" spans="35:38" x14ac:dyDescent="0.25">
      <c r="AI336" s="110"/>
      <c r="AJ336" s="147"/>
      <c r="AK336" s="110"/>
      <c r="AL336" s="148"/>
    </row>
    <row r="337" spans="35:38" x14ac:dyDescent="0.25">
      <c r="AI337" s="110"/>
      <c r="AJ337" s="147"/>
      <c r="AK337" s="110"/>
      <c r="AL337" s="148"/>
    </row>
    <row r="338" spans="35:38" x14ac:dyDescent="0.25">
      <c r="AI338" s="110"/>
      <c r="AJ338" s="147"/>
      <c r="AK338" s="110"/>
      <c r="AL338" s="148"/>
    </row>
    <row r="339" spans="35:38" x14ac:dyDescent="0.25">
      <c r="AI339" s="110"/>
      <c r="AJ339" s="147"/>
      <c r="AK339" s="110"/>
      <c r="AL339" s="148"/>
    </row>
    <row r="340" spans="35:38" x14ac:dyDescent="0.25">
      <c r="AI340" s="110"/>
      <c r="AJ340" s="147"/>
      <c r="AK340" s="110"/>
      <c r="AL340" s="148"/>
    </row>
    <row r="341" spans="35:38" x14ac:dyDescent="0.25">
      <c r="AI341" s="110"/>
      <c r="AJ341" s="147"/>
      <c r="AK341" s="110"/>
      <c r="AL341" s="148"/>
    </row>
    <row r="342" spans="35:38" x14ac:dyDescent="0.25">
      <c r="AI342" s="110"/>
      <c r="AJ342" s="147"/>
      <c r="AK342" s="110"/>
      <c r="AL342" s="148"/>
    </row>
    <row r="343" spans="35:38" x14ac:dyDescent="0.25">
      <c r="AI343" s="110"/>
      <c r="AJ343" s="147"/>
      <c r="AK343" s="110"/>
      <c r="AL343" s="148"/>
    </row>
  </sheetData>
  <mergeCells count="14">
    <mergeCell ref="N8:N9"/>
    <mergeCell ref="O8:O9"/>
    <mergeCell ref="P8:P9"/>
    <mergeCell ref="B8:D8"/>
    <mergeCell ref="E8:G8"/>
    <mergeCell ref="J8:L8"/>
    <mergeCell ref="I8:I9"/>
    <mergeCell ref="A1:L2"/>
    <mergeCell ref="B4:G4"/>
    <mergeCell ref="I4:J4"/>
    <mergeCell ref="B5:G5"/>
    <mergeCell ref="I5:J5"/>
    <mergeCell ref="C3:G3"/>
    <mergeCell ref="A3:B3"/>
  </mergeCells>
  <printOptions horizontalCentered="1" gridLinesSet="0"/>
  <pageMargins left="0.19685039370078741" right="0.15748031496062992" top="0.31496062992125984" bottom="0.74803149606299213" header="0.19685039370078741" footer="0.15748031496062992"/>
  <pageSetup scale="91" orientation="portrait" r:id="rId1"/>
  <headerFooter alignWithMargins="0">
    <oddFooter>&amp;L&amp;7&amp;A(&amp;[&amp;&amp;[File])&amp;R&amp;7Page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78"/>
  <sheetViews>
    <sheetView zoomScaleNormal="100" workbookViewId="0">
      <selection activeCell="I21" sqref="I21"/>
    </sheetView>
  </sheetViews>
  <sheetFormatPr defaultRowHeight="15" x14ac:dyDescent="0.25"/>
  <cols>
    <col min="1" max="1" width="1.7109375" style="79" customWidth="1"/>
    <col min="2" max="2" width="9.7109375" style="79" customWidth="1"/>
    <col min="3" max="8" width="5.7109375" style="79" customWidth="1"/>
    <col min="9" max="9" width="6.7109375" style="79" customWidth="1"/>
    <col min="10" max="12" width="8.7109375" style="79" customWidth="1"/>
    <col min="13" max="16" width="6.7109375" style="79" customWidth="1"/>
    <col min="17" max="17" width="8.7109375" style="79" customWidth="1"/>
    <col min="18" max="18" width="5.7109375" style="79" customWidth="1"/>
    <col min="19" max="20" width="12.7109375" style="79" customWidth="1"/>
    <col min="21" max="16384" width="9.140625" style="79"/>
  </cols>
  <sheetData>
    <row r="1" spans="2:28" ht="7.5" customHeight="1" x14ac:dyDescent="0.25">
      <c r="B1" s="300" t="s">
        <v>309</v>
      </c>
      <c r="C1" s="301"/>
      <c r="D1" s="301"/>
      <c r="E1" s="301"/>
      <c r="F1" s="302"/>
      <c r="G1" s="306"/>
      <c r="H1" s="306"/>
      <c r="I1" s="306"/>
      <c r="J1" s="306"/>
      <c r="K1" s="298" t="s">
        <v>310</v>
      </c>
      <c r="L1" s="298"/>
      <c r="M1" s="298"/>
      <c r="N1" s="306"/>
      <c r="O1" s="306"/>
      <c r="P1" s="306"/>
      <c r="Q1" s="306"/>
      <c r="R1" s="306"/>
      <c r="S1" s="294" t="s">
        <v>307</v>
      </c>
      <c r="T1" s="295"/>
    </row>
    <row r="2" spans="2:28" ht="16.5" customHeight="1" x14ac:dyDescent="0.25">
      <c r="B2" s="303"/>
      <c r="C2" s="304"/>
      <c r="D2" s="304"/>
      <c r="E2" s="304"/>
      <c r="F2" s="305"/>
      <c r="G2" s="307"/>
      <c r="H2" s="307"/>
      <c r="I2" s="307"/>
      <c r="J2" s="307"/>
      <c r="K2" s="299"/>
      <c r="L2" s="299"/>
      <c r="M2" s="299"/>
      <c r="N2" s="307"/>
      <c r="O2" s="307"/>
      <c r="P2" s="307"/>
      <c r="Q2" s="307"/>
      <c r="R2" s="307"/>
      <c r="S2" s="296"/>
      <c r="T2" s="297"/>
    </row>
    <row r="3" spans="2:28" ht="30" customHeight="1" x14ac:dyDescent="0.25">
      <c r="B3" s="311" t="s">
        <v>263</v>
      </c>
      <c r="C3" s="311"/>
      <c r="D3" s="311"/>
      <c r="E3" s="311"/>
      <c r="F3" s="311"/>
      <c r="G3" s="311"/>
      <c r="H3" s="311"/>
      <c r="I3" s="311"/>
      <c r="J3" s="311"/>
      <c r="K3" s="311"/>
      <c r="L3" s="311"/>
      <c r="M3" s="311"/>
      <c r="N3" s="311"/>
      <c r="O3" s="311"/>
      <c r="P3" s="311"/>
      <c r="Q3" s="311"/>
      <c r="R3" s="311"/>
      <c r="S3" s="311"/>
      <c r="T3" s="311"/>
      <c r="U3" s="101"/>
    </row>
    <row r="4" spans="2:28" ht="18" customHeight="1" x14ac:dyDescent="0.25">
      <c r="B4" s="312" t="s">
        <v>43</v>
      </c>
      <c r="C4" s="313"/>
      <c r="D4" s="314"/>
      <c r="E4" s="312" t="s">
        <v>30</v>
      </c>
      <c r="F4" s="313"/>
      <c r="G4" s="314"/>
      <c r="H4" s="315">
        <f>'WP (Pilot - Pilot)'!J3</f>
        <v>6.4</v>
      </c>
      <c r="I4" s="316"/>
      <c r="J4" s="317"/>
      <c r="K4" s="312" t="s">
        <v>35</v>
      </c>
      <c r="L4" s="314"/>
      <c r="M4" s="315">
        <f>'WP (Pilot - Pilot)'!K3</f>
        <v>7.55</v>
      </c>
      <c r="N4" s="316"/>
      <c r="O4" s="317"/>
      <c r="P4" s="285" t="s">
        <v>36</v>
      </c>
      <c r="Q4" s="285"/>
      <c r="R4" s="285"/>
      <c r="S4" s="318">
        <f>'WP (Pilot - Pilot)'!L3</f>
        <v>8.6999999999999993</v>
      </c>
      <c r="T4" s="318"/>
    </row>
    <row r="5" spans="2:28" ht="18" customHeight="1" x14ac:dyDescent="0.25">
      <c r="B5" s="262" t="s">
        <v>44</v>
      </c>
      <c r="C5" s="262"/>
      <c r="D5" s="262"/>
      <c r="E5" s="262"/>
      <c r="F5" s="262"/>
      <c r="G5" s="262"/>
      <c r="H5" s="262"/>
      <c r="I5" s="262"/>
      <c r="J5" s="262"/>
      <c r="K5" s="262"/>
      <c r="L5" s="262"/>
      <c r="M5" s="343" t="s">
        <v>379</v>
      </c>
      <c r="N5" s="343"/>
      <c r="O5" s="343"/>
      <c r="P5" s="343"/>
      <c r="Q5" s="343"/>
      <c r="R5" s="343"/>
      <c r="S5" s="343"/>
      <c r="T5" s="343"/>
    </row>
    <row r="6" spans="2:28" ht="18" customHeight="1" x14ac:dyDescent="0.25">
      <c r="B6" s="280" t="s">
        <v>37</v>
      </c>
      <c r="C6" s="280"/>
      <c r="D6" s="280"/>
      <c r="E6" s="329">
        <f>Y14</f>
        <v>41.180794460641401</v>
      </c>
      <c r="F6" s="330"/>
      <c r="G6" s="331"/>
      <c r="H6" s="280" t="s">
        <v>241</v>
      </c>
      <c r="I6" s="280"/>
      <c r="J6" s="280"/>
      <c r="K6" s="280"/>
      <c r="L6" s="280"/>
      <c r="M6" s="332"/>
      <c r="N6" s="332"/>
      <c r="O6" s="332"/>
      <c r="P6" s="339" t="s">
        <v>54</v>
      </c>
      <c r="Q6" s="340"/>
      <c r="R6" s="340"/>
      <c r="S6" s="341"/>
      <c r="T6" s="342"/>
      <c r="W6" s="165"/>
      <c r="X6" s="165"/>
      <c r="Y6" s="165"/>
      <c r="Z6" s="165"/>
      <c r="AA6" s="165"/>
      <c r="AB6" s="165"/>
    </row>
    <row r="7" spans="2:28" ht="18" customHeight="1" x14ac:dyDescent="0.25">
      <c r="B7" s="262" t="s">
        <v>38</v>
      </c>
      <c r="C7" s="262"/>
      <c r="D7" s="262"/>
      <c r="E7" s="286">
        <v>21</v>
      </c>
      <c r="F7" s="287"/>
      <c r="G7" s="287"/>
      <c r="H7" s="287"/>
      <c r="I7" s="287"/>
      <c r="J7" s="288"/>
      <c r="K7" s="262" t="s">
        <v>242</v>
      </c>
      <c r="L7" s="262"/>
      <c r="M7" s="289">
        <v>21</v>
      </c>
      <c r="N7" s="289"/>
      <c r="O7" s="289"/>
      <c r="P7" s="285" t="s">
        <v>55</v>
      </c>
      <c r="Q7" s="285"/>
      <c r="R7" s="285"/>
      <c r="S7" s="263" t="s">
        <v>377</v>
      </c>
      <c r="T7" s="263"/>
      <c r="W7" s="165"/>
      <c r="X7" s="155" t="s">
        <v>297</v>
      </c>
      <c r="Y7" s="308">
        <f>H4</f>
        <v>6.4</v>
      </c>
      <c r="Z7" s="309"/>
      <c r="AA7" s="310"/>
      <c r="AB7" s="165"/>
    </row>
    <row r="8" spans="2:28" ht="18" customHeight="1" x14ac:dyDescent="0.25">
      <c r="B8" s="262" t="s">
        <v>39</v>
      </c>
      <c r="C8" s="262"/>
      <c r="D8" s="262"/>
      <c r="E8" s="262"/>
      <c r="F8" s="262"/>
      <c r="G8" s="262"/>
      <c r="H8" s="262"/>
      <c r="I8" s="262"/>
      <c r="J8" s="262"/>
      <c r="K8" s="347" t="s">
        <v>358</v>
      </c>
      <c r="L8" s="348"/>
      <c r="M8" s="348"/>
      <c r="N8" s="348"/>
      <c r="O8" s="348"/>
      <c r="P8" s="348"/>
      <c r="Q8" s="348"/>
      <c r="R8" s="348"/>
      <c r="S8" s="348"/>
      <c r="T8" s="349"/>
      <c r="W8" s="165"/>
      <c r="X8" s="155" t="s">
        <v>298</v>
      </c>
      <c r="Y8" s="308">
        <f>S4</f>
        <v>8.6999999999999993</v>
      </c>
      <c r="Z8" s="310"/>
      <c r="AA8" s="156"/>
      <c r="AB8" s="165"/>
    </row>
    <row r="9" spans="2:28" ht="15" customHeight="1" x14ac:dyDescent="0.25">
      <c r="B9" s="338"/>
      <c r="C9" s="338"/>
      <c r="D9" s="338"/>
      <c r="E9" s="338"/>
      <c r="F9" s="338"/>
      <c r="G9" s="338"/>
      <c r="H9" s="338"/>
      <c r="I9" s="338"/>
      <c r="J9" s="338"/>
      <c r="K9" s="338"/>
      <c r="L9" s="338"/>
      <c r="M9" s="338"/>
      <c r="N9" s="338"/>
      <c r="O9" s="338"/>
      <c r="P9" s="338"/>
      <c r="Q9" s="338"/>
      <c r="R9" s="338"/>
      <c r="S9" s="338"/>
      <c r="T9" s="338"/>
      <c r="W9" s="165"/>
      <c r="X9" s="155" t="s">
        <v>299</v>
      </c>
      <c r="Y9" s="155">
        <f>(Y7+Y8)/2</f>
        <v>7.55</v>
      </c>
      <c r="Z9" s="156"/>
      <c r="AA9" s="156"/>
      <c r="AB9" s="165"/>
    </row>
    <row r="10" spans="2:28" ht="18" customHeight="1" x14ac:dyDescent="0.25">
      <c r="B10" s="269" t="s">
        <v>262</v>
      </c>
      <c r="C10" s="270"/>
      <c r="D10" s="270"/>
      <c r="E10" s="270"/>
      <c r="F10" s="270"/>
      <c r="G10" s="270"/>
      <c r="H10" s="270"/>
      <c r="I10" s="270"/>
      <c r="J10" s="270"/>
      <c r="K10" s="270"/>
      <c r="L10" s="270"/>
      <c r="M10" s="270"/>
      <c r="N10" s="270"/>
      <c r="O10" s="270"/>
      <c r="P10" s="270"/>
      <c r="Q10" s="270"/>
      <c r="R10" s="270"/>
      <c r="S10" s="270"/>
      <c r="T10" s="271"/>
      <c r="W10" s="165"/>
      <c r="X10" s="155" t="s">
        <v>300</v>
      </c>
      <c r="Y10" s="155">
        <v>49.6</v>
      </c>
      <c r="Z10" s="156"/>
      <c r="AA10" s="156"/>
      <c r="AB10" s="165"/>
    </row>
    <row r="11" spans="2:28" ht="25.5" customHeight="1" x14ac:dyDescent="0.25">
      <c r="B11" s="334" t="s">
        <v>261</v>
      </c>
      <c r="C11" s="334"/>
      <c r="D11" s="334"/>
      <c r="E11" s="334"/>
      <c r="F11" s="334"/>
      <c r="G11" s="334"/>
      <c r="H11" s="335">
        <f>'WP (Pilot - Pilot)'!I5</f>
        <v>5067.2</v>
      </c>
      <c r="I11" s="335"/>
      <c r="J11" s="335"/>
      <c r="K11" s="334" t="s">
        <v>245</v>
      </c>
      <c r="L11" s="334"/>
      <c r="M11" s="336">
        <f>'WP (Pilot - Pilot)'!L4</f>
        <v>13</v>
      </c>
      <c r="N11" s="337"/>
      <c r="O11" s="293"/>
      <c r="P11" s="278" t="s">
        <v>41</v>
      </c>
      <c r="Q11" s="279"/>
      <c r="R11" s="279"/>
      <c r="S11" s="260">
        <f>'WP (Pilot - Pilot)'!I4</f>
        <v>16.24102564102564</v>
      </c>
      <c r="T11" s="261"/>
      <c r="W11" s="165"/>
      <c r="X11" s="155" t="s">
        <v>301</v>
      </c>
      <c r="Y11" s="157">
        <f>Y8-Y7</f>
        <v>2.2999999999999989</v>
      </c>
      <c r="Z11" s="156"/>
      <c r="AA11" s="156"/>
      <c r="AB11" s="165"/>
    </row>
    <row r="12" spans="2:28" ht="25.5" customHeight="1" x14ac:dyDescent="0.25">
      <c r="B12" s="262" t="s">
        <v>45</v>
      </c>
      <c r="C12" s="262"/>
      <c r="D12" s="262"/>
      <c r="E12" s="262"/>
      <c r="F12" s="262"/>
      <c r="G12" s="262"/>
      <c r="H12" s="344">
        <v>-4</v>
      </c>
      <c r="I12" s="345"/>
      <c r="J12" s="346"/>
      <c r="K12" s="262" t="s">
        <v>46</v>
      </c>
      <c r="L12" s="262"/>
      <c r="M12" s="347">
        <v>1</v>
      </c>
      <c r="N12" s="348"/>
      <c r="O12" s="349"/>
      <c r="P12" s="278" t="s">
        <v>260</v>
      </c>
      <c r="Q12" s="279"/>
      <c r="R12" s="279"/>
      <c r="S12" s="333">
        <v>5</v>
      </c>
      <c r="T12" s="333"/>
      <c r="W12" s="165"/>
      <c r="X12" s="155" t="s">
        <v>302</v>
      </c>
      <c r="Y12" s="157">
        <f>Y11*33.5/274.4</f>
        <v>0.28079446064139935</v>
      </c>
      <c r="Z12" s="156"/>
      <c r="AA12" s="156"/>
      <c r="AB12" s="165"/>
    </row>
    <row r="13" spans="2:28" ht="15" customHeight="1" x14ac:dyDescent="0.25">
      <c r="B13" s="244" t="s">
        <v>42</v>
      </c>
      <c r="C13" s="244"/>
      <c r="D13" s="244"/>
      <c r="E13" s="244"/>
      <c r="F13" s="244"/>
      <c r="G13" s="244"/>
      <c r="H13" s="244"/>
      <c r="I13" s="244"/>
      <c r="J13" s="244"/>
      <c r="K13" s="244"/>
      <c r="L13" s="244"/>
      <c r="M13" s="244"/>
      <c r="N13" s="244"/>
      <c r="O13" s="244"/>
      <c r="P13" s="244"/>
      <c r="Q13" s="244"/>
      <c r="R13" s="244"/>
      <c r="S13" s="244"/>
      <c r="T13" s="244"/>
      <c r="W13" s="165"/>
      <c r="X13" s="155" t="s">
        <v>303</v>
      </c>
      <c r="Y13" s="157">
        <f>Y8-Y12</f>
        <v>8.4192055393586003</v>
      </c>
      <c r="Z13" s="156"/>
      <c r="AA13" s="156"/>
      <c r="AB13" s="165"/>
    </row>
    <row r="14" spans="2:28" ht="15" customHeight="1" x14ac:dyDescent="0.25">
      <c r="B14" s="247" t="s">
        <v>246</v>
      </c>
      <c r="C14" s="248" t="s">
        <v>247</v>
      </c>
      <c r="D14" s="248"/>
      <c r="E14" s="248"/>
      <c r="F14" s="248"/>
      <c r="G14" s="248"/>
      <c r="H14" s="248"/>
      <c r="I14" s="243" t="s">
        <v>31</v>
      </c>
      <c r="J14" s="252" t="s">
        <v>312</v>
      </c>
      <c r="K14" s="253" t="s">
        <v>32</v>
      </c>
      <c r="L14" s="253" t="s">
        <v>249</v>
      </c>
      <c r="M14" s="243" t="s">
        <v>313</v>
      </c>
      <c r="N14" s="243" t="s">
        <v>251</v>
      </c>
      <c r="O14" s="243" t="s">
        <v>252</v>
      </c>
      <c r="P14" s="243" t="s">
        <v>253</v>
      </c>
      <c r="Q14" s="243" t="s">
        <v>254</v>
      </c>
      <c r="R14" s="243"/>
      <c r="S14" s="243"/>
      <c r="T14" s="243"/>
      <c r="W14" s="165"/>
      <c r="X14" s="155" t="s">
        <v>304</v>
      </c>
      <c r="Y14" s="157">
        <f>Y10-Y13</f>
        <v>41.180794460641401</v>
      </c>
      <c r="Z14" s="156"/>
      <c r="AA14" s="156"/>
      <c r="AB14" s="165"/>
    </row>
    <row r="15" spans="2:28" x14ac:dyDescent="0.25">
      <c r="B15" s="247"/>
      <c r="C15" s="254" t="s">
        <v>3</v>
      </c>
      <c r="D15" s="255"/>
      <c r="E15" s="256"/>
      <c r="F15" s="254" t="s">
        <v>8</v>
      </c>
      <c r="G15" s="255"/>
      <c r="H15" s="256"/>
      <c r="I15" s="243"/>
      <c r="J15" s="252"/>
      <c r="K15" s="253"/>
      <c r="L15" s="253"/>
      <c r="M15" s="243"/>
      <c r="N15" s="243"/>
      <c r="O15" s="243"/>
      <c r="P15" s="243"/>
      <c r="Q15" s="243"/>
      <c r="R15" s="243"/>
      <c r="S15" s="243"/>
      <c r="T15" s="243"/>
      <c r="W15" s="165"/>
      <c r="X15" s="165"/>
      <c r="Y15" s="165"/>
      <c r="Z15" s="165"/>
      <c r="AA15" s="165"/>
      <c r="AB15" s="165"/>
    </row>
    <row r="16" spans="2:28" x14ac:dyDescent="0.25">
      <c r="B16" s="247"/>
      <c r="C16" s="257"/>
      <c r="D16" s="258"/>
      <c r="E16" s="259"/>
      <c r="F16" s="257" t="s">
        <v>23</v>
      </c>
      <c r="G16" s="258" t="s">
        <v>24</v>
      </c>
      <c r="H16" s="259"/>
      <c r="I16" s="243"/>
      <c r="J16" s="252"/>
      <c r="K16" s="253"/>
      <c r="L16" s="253"/>
      <c r="M16" s="243"/>
      <c r="N16" s="243"/>
      <c r="O16" s="243"/>
      <c r="P16" s="243"/>
      <c r="Q16" s="243"/>
      <c r="R16" s="243"/>
      <c r="S16" s="243"/>
      <c r="T16" s="243"/>
    </row>
    <row r="17" spans="2:20" ht="35.1" customHeight="1" x14ac:dyDescent="0.25">
      <c r="B17" s="68">
        <f>'WP (Pilot - Pilot)'!A10</f>
        <v>1</v>
      </c>
      <c r="C17" s="167">
        <f>'WP (Pilot - Pilot)'!B10</f>
        <v>38</v>
      </c>
      <c r="D17" s="188">
        <f>'WP (Pilot - Pilot)'!C10</f>
        <v>30</v>
      </c>
      <c r="E17" s="169" t="str">
        <f>'WP (Pilot - Pilot)'!D10</f>
        <v>N</v>
      </c>
      <c r="F17" s="170">
        <f>'WP (Pilot - Pilot)'!E10</f>
        <v>74</v>
      </c>
      <c r="G17" s="188">
        <f>'WP (Pilot - Pilot)'!F10</f>
        <v>38.5</v>
      </c>
      <c r="H17" s="171" t="str">
        <f>'WP (Pilot - Pilot)'!G10</f>
        <v>W</v>
      </c>
      <c r="I17" s="172"/>
      <c r="J17" s="189" t="s">
        <v>255</v>
      </c>
      <c r="K17" s="174" t="s">
        <v>255</v>
      </c>
      <c r="L17" s="175" t="s">
        <v>255</v>
      </c>
      <c r="M17" s="197" t="str">
        <f>'WP (Pilot - Pilot)'!N10</f>
        <v>See DOSCA &amp; ADTT</v>
      </c>
      <c r="N17" s="75">
        <f>'WP (Pilot - Pilot)'!O10</f>
        <v>19.2</v>
      </c>
      <c r="O17" s="77">
        <f>'WP (Pilot - Pilot)'!P10</f>
        <v>0</v>
      </c>
      <c r="P17" s="164" t="s">
        <v>256</v>
      </c>
      <c r="Q17" s="324" t="s">
        <v>359</v>
      </c>
      <c r="R17" s="324"/>
      <c r="S17" s="324"/>
      <c r="T17" s="324"/>
    </row>
    <row r="18" spans="2:20" ht="35.1" customHeight="1" x14ac:dyDescent="0.25">
      <c r="B18" s="68">
        <f>'WP (Pilot - Pilot)'!A11</f>
        <v>2</v>
      </c>
      <c r="C18" s="176">
        <f>'WP (Pilot - Pilot)'!B11</f>
        <v>37</v>
      </c>
      <c r="D18" s="177">
        <f>'WP (Pilot - Pilot)'!C11</f>
        <v>36</v>
      </c>
      <c r="E18" s="178" t="str">
        <f>'WP (Pilot - Pilot)'!D11</f>
        <v>N</v>
      </c>
      <c r="F18" s="179">
        <f>'WP (Pilot - Pilot)'!E11</f>
        <v>70</v>
      </c>
      <c r="G18" s="177">
        <f>'WP (Pilot - Pilot)'!F11</f>
        <v>46.9</v>
      </c>
      <c r="H18" s="180" t="str">
        <f>'WP (Pilot - Pilot)'!G11</f>
        <v>W</v>
      </c>
      <c r="I18" s="181">
        <f t="shared" ref="I18:I49" si="0">speed1</f>
        <v>13</v>
      </c>
      <c r="J18" s="190">
        <f>'WP (Pilot - Pilot)'!I11</f>
        <v>106.4</v>
      </c>
      <c r="K18" s="183">
        <f>'WP (Pilot - Pilot)'!J11</f>
        <v>190.9</v>
      </c>
      <c r="L18" s="184">
        <f>K18/I18</f>
        <v>14.684615384615386</v>
      </c>
      <c r="M18" s="198" t="str">
        <f>'WP (Pilot - Pilot)'!N11</f>
        <v>See DOSCA &amp; ADTT</v>
      </c>
      <c r="N18" s="74">
        <f>'WP (Pilot - Pilot)'!O11</f>
        <v>19.2</v>
      </c>
      <c r="O18" s="76" t="str">
        <f>'WP (Pilot - Pilot)'!P11</f>
        <v>5-60</v>
      </c>
      <c r="P18" s="163" t="s">
        <v>256</v>
      </c>
      <c r="Q18" s="240" t="s">
        <v>364</v>
      </c>
      <c r="R18" s="241"/>
      <c r="S18" s="241"/>
      <c r="T18" s="242"/>
    </row>
    <row r="19" spans="2:20" ht="35.1" customHeight="1" x14ac:dyDescent="0.25">
      <c r="B19" s="68">
        <f>'WP (Pilot - Pilot)'!A12</f>
        <v>3</v>
      </c>
      <c r="C19" s="167">
        <f>'WP (Pilot - Pilot)'!B12</f>
        <v>34</v>
      </c>
      <c r="D19" s="188">
        <f>'WP (Pilot - Pilot)'!C12</f>
        <v>24</v>
      </c>
      <c r="E19" s="169" t="str">
        <f>'WP (Pilot - Pilot)'!D12</f>
        <v>N</v>
      </c>
      <c r="F19" s="170">
        <f>'WP (Pilot - Pilot)'!E12</f>
        <v>60</v>
      </c>
      <c r="G19" s="188">
        <f>'WP (Pilot - Pilot)'!F12</f>
        <v>0</v>
      </c>
      <c r="H19" s="171" t="str">
        <f>'WP (Pilot - Pilot)'!G12</f>
        <v>W</v>
      </c>
      <c r="I19" s="172">
        <f t="shared" si="0"/>
        <v>13</v>
      </c>
      <c r="J19" s="189">
        <f>'WP (Pilot - Pilot)'!I12</f>
        <v>110.1</v>
      </c>
      <c r="K19" s="174">
        <f>'WP (Pilot - Pilot)'!J12</f>
        <v>559.5</v>
      </c>
      <c r="L19" s="187">
        <f>K19/I19</f>
        <v>43.03846153846154</v>
      </c>
      <c r="M19" s="197" t="str">
        <f>'WP (Pilot - Pilot)'!N12</f>
        <v>See DOSCA &amp; ADTT</v>
      </c>
      <c r="N19" s="199" t="str">
        <f>'WP (Pilot - Pilot)'!O12</f>
        <v>&gt;100</v>
      </c>
      <c r="O19" s="77">
        <f>'WP (Pilot - Pilot)'!P12</f>
        <v>60</v>
      </c>
      <c r="P19" s="164" t="s">
        <v>283</v>
      </c>
      <c r="Q19" s="324" t="s">
        <v>366</v>
      </c>
      <c r="R19" s="324"/>
      <c r="S19" s="324"/>
      <c r="T19" s="324"/>
    </row>
    <row r="20" spans="2:20" ht="35.1" customHeight="1" x14ac:dyDescent="0.25">
      <c r="B20" s="68">
        <f>'WP (Pilot - Pilot)'!A13</f>
        <v>4</v>
      </c>
      <c r="C20" s="176">
        <f>'WP (Pilot - Pilot)'!B13</f>
        <v>30</v>
      </c>
      <c r="D20" s="177">
        <f>'WP (Pilot - Pilot)'!C13</f>
        <v>14</v>
      </c>
      <c r="E20" s="178" t="str">
        <f>'WP (Pilot - Pilot)'!D13</f>
        <v>N</v>
      </c>
      <c r="F20" s="179">
        <f>'WP (Pilot - Pilot)'!E13</f>
        <v>50</v>
      </c>
      <c r="G20" s="177">
        <f>'WP (Pilot - Pilot)'!F13</f>
        <v>0</v>
      </c>
      <c r="H20" s="180" t="str">
        <f>'WP (Pilot - Pilot)'!G13</f>
        <v>W</v>
      </c>
      <c r="I20" s="181">
        <f t="shared" si="0"/>
        <v>13</v>
      </c>
      <c r="J20" s="190">
        <f>'WP (Pilot - Pilot)'!I13</f>
        <v>116.1</v>
      </c>
      <c r="K20" s="183">
        <f>'WP (Pilot - Pilot)'!J13</f>
        <v>567.4</v>
      </c>
      <c r="L20" s="184">
        <f t="shared" ref="L20:L78" si="1">K20/I20</f>
        <v>43.646153846153844</v>
      </c>
      <c r="M20" s="198" t="str">
        <f>'WP (Pilot - Pilot)'!N13</f>
        <v>See DOSCA &amp; ADTT</v>
      </c>
      <c r="N20" s="74" t="str">
        <f>'WP (Pilot - Pilot)'!O13</f>
        <v>&gt;100</v>
      </c>
      <c r="O20" s="76">
        <f>'WP (Pilot - Pilot)'!P13</f>
        <v>60</v>
      </c>
      <c r="P20" s="163" t="s">
        <v>283</v>
      </c>
      <c r="Q20" s="240" t="s">
        <v>366</v>
      </c>
      <c r="R20" s="241"/>
      <c r="S20" s="241"/>
      <c r="T20" s="242"/>
    </row>
    <row r="21" spans="2:20" ht="35.1" customHeight="1" x14ac:dyDescent="0.25">
      <c r="B21" s="68">
        <f>'WP (Pilot - Pilot)'!A14</f>
        <v>5</v>
      </c>
      <c r="C21" s="167">
        <f>'WP (Pilot - Pilot)'!B14</f>
        <v>24</v>
      </c>
      <c r="D21" s="188">
        <f>'WP (Pilot - Pilot)'!C14</f>
        <v>51</v>
      </c>
      <c r="E21" s="169" t="str">
        <f>'WP (Pilot - Pilot)'!D14</f>
        <v>N</v>
      </c>
      <c r="F21" s="170">
        <f>'WP (Pilot - Pilot)'!E14</f>
        <v>40</v>
      </c>
      <c r="G21" s="188">
        <f>'WP (Pilot - Pilot)'!F14</f>
        <v>0</v>
      </c>
      <c r="H21" s="171" t="str">
        <f>'WP (Pilot - Pilot)'!G14</f>
        <v>W</v>
      </c>
      <c r="I21" s="172">
        <f t="shared" si="0"/>
        <v>13</v>
      </c>
      <c r="J21" s="189">
        <f>'WP (Pilot - Pilot)'!I14</f>
        <v>121.1</v>
      </c>
      <c r="K21" s="174">
        <f>'WP (Pilot - Pilot)'!J14</f>
        <v>624.6</v>
      </c>
      <c r="L21" s="187">
        <f t="shared" si="1"/>
        <v>48.04615384615385</v>
      </c>
      <c r="M21" s="197" t="str">
        <f>'WP (Pilot - Pilot)'!N14</f>
        <v>See DOSCA &amp; ADTT</v>
      </c>
      <c r="N21" s="75" t="str">
        <f>'WP (Pilot - Pilot)'!O14</f>
        <v>&gt;100</v>
      </c>
      <c r="O21" s="77">
        <f>'WP (Pilot - Pilot)'!P14</f>
        <v>60</v>
      </c>
      <c r="P21" s="164" t="s">
        <v>283</v>
      </c>
      <c r="Q21" s="324" t="s">
        <v>366</v>
      </c>
      <c r="R21" s="324"/>
      <c r="S21" s="324"/>
      <c r="T21" s="324"/>
    </row>
    <row r="22" spans="2:20" ht="35.1" customHeight="1" x14ac:dyDescent="0.25">
      <c r="B22" s="68">
        <f>'WP (Pilot - Pilot)'!A15</f>
        <v>6</v>
      </c>
      <c r="C22" s="176">
        <f>'WP (Pilot - Pilot)'!B15</f>
        <v>18</v>
      </c>
      <c r="D22" s="177">
        <f>'WP (Pilot - Pilot)'!C15</f>
        <v>14</v>
      </c>
      <c r="E22" s="178" t="str">
        <f>'WP (Pilot - Pilot)'!D15</f>
        <v>N</v>
      </c>
      <c r="F22" s="179">
        <f>'WP (Pilot - Pilot)'!E15</f>
        <v>30</v>
      </c>
      <c r="G22" s="177">
        <f>'WP (Pilot - Pilot)'!F15</f>
        <v>0</v>
      </c>
      <c r="H22" s="180" t="str">
        <f>'WP (Pilot - Pilot)'!G15</f>
        <v>W</v>
      </c>
      <c r="I22" s="181">
        <f t="shared" si="0"/>
        <v>13</v>
      </c>
      <c r="J22" s="190">
        <f>'WP (Pilot - Pilot)'!I15</f>
        <v>125.3</v>
      </c>
      <c r="K22" s="183">
        <f>'WP (Pilot - Pilot)'!J15</f>
        <v>687.2</v>
      </c>
      <c r="L22" s="184">
        <f t="shared" si="1"/>
        <v>52.861538461538466</v>
      </c>
      <c r="M22" s="198" t="str">
        <f>'WP (Pilot - Pilot)'!N15</f>
        <v>See DOSCA &amp; ADTT</v>
      </c>
      <c r="N22" s="74" t="str">
        <f>'WP (Pilot - Pilot)'!O15</f>
        <v>&gt;100</v>
      </c>
      <c r="O22" s="76">
        <f>'WP (Pilot - Pilot)'!P15</f>
        <v>60</v>
      </c>
      <c r="P22" s="163" t="s">
        <v>283</v>
      </c>
      <c r="Q22" s="240" t="s">
        <v>366</v>
      </c>
      <c r="R22" s="241"/>
      <c r="S22" s="241"/>
      <c r="T22" s="242"/>
    </row>
    <row r="23" spans="2:20" ht="35.1" customHeight="1" x14ac:dyDescent="0.25">
      <c r="B23" s="68">
        <f>'WP (Pilot - Pilot)'!A16</f>
        <v>7</v>
      </c>
      <c r="C23" s="167">
        <f>'WP (Pilot - Pilot)'!B16</f>
        <v>10</v>
      </c>
      <c r="D23" s="188">
        <f>'WP (Pilot - Pilot)'!C16</f>
        <v>41.5</v>
      </c>
      <c r="E23" s="169" t="str">
        <f>'WP (Pilot - Pilot)'!D16</f>
        <v>N</v>
      </c>
      <c r="F23" s="170">
        <f>'WP (Pilot - Pilot)'!E16</f>
        <v>20</v>
      </c>
      <c r="G23" s="188">
        <f>'WP (Pilot - Pilot)'!F16</f>
        <v>0</v>
      </c>
      <c r="H23" s="171" t="str">
        <f>'WP (Pilot - Pilot)'!G16</f>
        <v>W</v>
      </c>
      <c r="I23" s="172">
        <f t="shared" si="0"/>
        <v>13</v>
      </c>
      <c r="J23" s="189">
        <f>'WP (Pilot - Pilot)'!I16</f>
        <v>127.8</v>
      </c>
      <c r="K23" s="174">
        <f>'WP (Pilot - Pilot)'!J16</f>
        <v>739</v>
      </c>
      <c r="L23" s="187">
        <f t="shared" si="1"/>
        <v>56.846153846153847</v>
      </c>
      <c r="M23" s="197" t="str">
        <f>'WP (Pilot - Pilot)'!N16</f>
        <v>See DOSCA &amp; ADTT</v>
      </c>
      <c r="N23" s="75" t="str">
        <f>'WP (Pilot - Pilot)'!O16</f>
        <v>&gt;100</v>
      </c>
      <c r="O23" s="77">
        <f>'WP (Pilot - Pilot)'!P16</f>
        <v>60</v>
      </c>
      <c r="P23" s="164" t="s">
        <v>283</v>
      </c>
      <c r="Q23" s="324" t="s">
        <v>367</v>
      </c>
      <c r="R23" s="324"/>
      <c r="S23" s="324"/>
      <c r="T23" s="324"/>
    </row>
    <row r="24" spans="2:20" ht="35.1" customHeight="1" x14ac:dyDescent="0.25">
      <c r="B24" s="68">
        <f>'WP (Pilot - Pilot)'!A17</f>
        <v>8</v>
      </c>
      <c r="C24" s="176">
        <f>'WP (Pilot - Pilot)'!B17</f>
        <v>3</v>
      </c>
      <c r="D24" s="177">
        <f>'WP (Pilot - Pilot)'!C17</f>
        <v>30</v>
      </c>
      <c r="E24" s="178" t="str">
        <f>'WP (Pilot - Pilot)'!D17</f>
        <v>N</v>
      </c>
      <c r="F24" s="179">
        <f>'WP (Pilot - Pilot)'!E17</f>
        <v>10</v>
      </c>
      <c r="G24" s="177">
        <f>'WP (Pilot - Pilot)'!F17</f>
        <v>30</v>
      </c>
      <c r="H24" s="180" t="str">
        <f>'WP (Pilot - Pilot)'!G17</f>
        <v>W</v>
      </c>
      <c r="I24" s="181">
        <f t="shared" si="0"/>
        <v>13</v>
      </c>
      <c r="J24" s="190">
        <f>'WP (Pilot - Pilot)'!I17</f>
        <v>127.2</v>
      </c>
      <c r="K24" s="183">
        <f>'WP (Pilot - Pilot)'!J17</f>
        <v>714.2</v>
      </c>
      <c r="L24" s="184">
        <f t="shared" si="1"/>
        <v>54.938461538461539</v>
      </c>
      <c r="M24" s="198" t="str">
        <f>'WP (Pilot - Pilot)'!N17</f>
        <v>See DOSCA &amp; ADTT</v>
      </c>
      <c r="N24" s="74" t="str">
        <f>'WP (Pilot - Pilot)'!O17</f>
        <v>&gt;100</v>
      </c>
      <c r="O24" s="76">
        <f>'WP (Pilot - Pilot)'!P17</f>
        <v>60</v>
      </c>
      <c r="P24" s="163" t="s">
        <v>283</v>
      </c>
      <c r="Q24" s="240" t="s">
        <v>365</v>
      </c>
      <c r="R24" s="241"/>
      <c r="S24" s="241"/>
      <c r="T24" s="242"/>
    </row>
    <row r="25" spans="2:20" ht="35.1" customHeight="1" x14ac:dyDescent="0.25">
      <c r="B25" s="68">
        <f>'WP (Pilot - Pilot)'!A18</f>
        <v>9</v>
      </c>
      <c r="C25" s="167">
        <f>'WP (Pilot - Pilot)'!B18</f>
        <v>3</v>
      </c>
      <c r="D25" s="188">
        <f>'WP (Pilot - Pilot)'!C18</f>
        <v>30</v>
      </c>
      <c r="E25" s="169" t="str">
        <f>'WP (Pilot - Pilot)'!D18</f>
        <v>N</v>
      </c>
      <c r="F25" s="170">
        <f>'WP (Pilot - Pilot)'!E18</f>
        <v>1</v>
      </c>
      <c r="G25" s="188">
        <f>'WP (Pilot - Pilot)'!F18</f>
        <v>11</v>
      </c>
      <c r="H25" s="171" t="str">
        <f>'WP (Pilot - Pilot)'!G18</f>
        <v>E</v>
      </c>
      <c r="I25" s="172">
        <f t="shared" si="0"/>
        <v>13</v>
      </c>
      <c r="J25" s="189">
        <f>'WP (Pilot - Pilot)'!I18</f>
        <v>90</v>
      </c>
      <c r="K25" s="174">
        <f>'WP (Pilot - Pilot)'!J18</f>
        <v>699.7</v>
      </c>
      <c r="L25" s="187">
        <f t="shared" si="1"/>
        <v>53.823076923076925</v>
      </c>
      <c r="M25" s="197" t="str">
        <f>'WP (Pilot - Pilot)'!N18</f>
        <v>See DOSCA &amp; ADTT</v>
      </c>
      <c r="N25" s="75" t="str">
        <f>'WP (Pilot - Pilot)'!O18</f>
        <v>&gt;100</v>
      </c>
      <c r="O25" s="77">
        <f>'WP (Pilot - Pilot)'!P18</f>
        <v>60</v>
      </c>
      <c r="P25" s="164" t="s">
        <v>283</v>
      </c>
      <c r="Q25" s="324" t="s">
        <v>363</v>
      </c>
      <c r="R25" s="324"/>
      <c r="S25" s="324"/>
      <c r="T25" s="324"/>
    </row>
    <row r="26" spans="2:20" ht="35.1" customHeight="1" x14ac:dyDescent="0.25">
      <c r="B26" s="68">
        <f>'WP (Pilot - Pilot)'!A19</f>
        <v>10</v>
      </c>
      <c r="C26" s="176">
        <f>'WP (Pilot - Pilot)'!B19</f>
        <v>3</v>
      </c>
      <c r="D26" s="177">
        <f>'WP (Pilot - Pilot)'!C19</f>
        <v>30</v>
      </c>
      <c r="E26" s="178" t="str">
        <f>'WP (Pilot - Pilot)'!D19</f>
        <v>N</v>
      </c>
      <c r="F26" s="179">
        <f>'WP (Pilot - Pilot)'!E19</f>
        <v>3</v>
      </c>
      <c r="G26" s="177">
        <f>'WP (Pilot - Pilot)'!F19</f>
        <v>40</v>
      </c>
      <c r="H26" s="180" t="str">
        <f>'WP (Pilot - Pilot)'!G19</f>
        <v>E</v>
      </c>
      <c r="I26" s="181">
        <f t="shared" si="0"/>
        <v>13</v>
      </c>
      <c r="J26" s="190">
        <f>'WP (Pilot - Pilot)'!I19</f>
        <v>90</v>
      </c>
      <c r="K26" s="183">
        <f>'WP (Pilot - Pilot)'!J19</f>
        <v>148.69999999999999</v>
      </c>
      <c r="L26" s="184">
        <f t="shared" si="1"/>
        <v>11.438461538461537</v>
      </c>
      <c r="M26" s="198" t="str">
        <f>'WP (Pilot - Pilot)'!N19</f>
        <v>See DOSCA &amp; ADTT</v>
      </c>
      <c r="N26" s="74" t="str">
        <f>'WP (Pilot - Pilot)'!O19</f>
        <v>&gt;100</v>
      </c>
      <c r="O26" s="76">
        <f>'WP (Pilot - Pilot)'!P19</f>
        <v>60</v>
      </c>
      <c r="P26" s="163" t="s">
        <v>283</v>
      </c>
      <c r="Q26" s="240" t="s">
        <v>361</v>
      </c>
      <c r="R26" s="241"/>
      <c r="S26" s="241"/>
      <c r="T26" s="242"/>
    </row>
    <row r="27" spans="2:20" ht="35.1" customHeight="1" x14ac:dyDescent="0.25">
      <c r="B27" s="68">
        <f>'WP (Pilot - Pilot)'!A20</f>
        <v>11</v>
      </c>
      <c r="C27" s="167">
        <f>'WP (Pilot - Pilot)'!B20</f>
        <v>4</v>
      </c>
      <c r="D27" s="188">
        <f>'WP (Pilot - Pilot)'!C20</f>
        <v>35</v>
      </c>
      <c r="E27" s="169" t="str">
        <f>'WP (Pilot - Pilot)'!D20</f>
        <v>N</v>
      </c>
      <c r="F27" s="170">
        <f>'WP (Pilot - Pilot)'!E20</f>
        <v>4</v>
      </c>
      <c r="G27" s="188">
        <f>'WP (Pilot - Pilot)'!F20</f>
        <v>25</v>
      </c>
      <c r="H27" s="171" t="str">
        <f>'WP (Pilot - Pilot)'!G20</f>
        <v>E</v>
      </c>
      <c r="I27" s="172">
        <f t="shared" si="0"/>
        <v>13</v>
      </c>
      <c r="J27" s="189">
        <f>'WP (Pilot - Pilot)'!I20</f>
        <v>34.799999999999997</v>
      </c>
      <c r="K27" s="174">
        <f>'WP (Pilot - Pilot)'!J20</f>
        <v>79.2</v>
      </c>
      <c r="L27" s="187">
        <f t="shared" si="1"/>
        <v>6.0923076923076929</v>
      </c>
      <c r="M27" s="197" t="str">
        <f>'WP (Pilot - Pilot)'!N20</f>
        <v>See DOSCA &amp; ADTT</v>
      </c>
      <c r="N27" s="75" t="str">
        <f>'WP (Pilot - Pilot)'!O20</f>
        <v>&gt;100</v>
      </c>
      <c r="O27" s="77" t="str">
        <f>'WP (Pilot - Pilot)'!P20</f>
        <v>60-20</v>
      </c>
      <c r="P27" s="164" t="s">
        <v>256</v>
      </c>
      <c r="Q27" s="324" t="s">
        <v>361</v>
      </c>
      <c r="R27" s="324"/>
      <c r="S27" s="324"/>
      <c r="T27" s="324"/>
    </row>
    <row r="28" spans="2:20" ht="35.1" customHeight="1" x14ac:dyDescent="0.25">
      <c r="B28" s="68">
        <f>'WP (Pilot - Pilot)'!A21</f>
        <v>12</v>
      </c>
      <c r="C28" s="176">
        <f>'WP (Pilot - Pilot)'!B21</f>
        <v>5</v>
      </c>
      <c r="D28" s="177">
        <f>'WP (Pilot - Pilot)'!C21</f>
        <v>12</v>
      </c>
      <c r="E28" s="178" t="str">
        <f>'WP (Pilot - Pilot)'!D21</f>
        <v>N</v>
      </c>
      <c r="F28" s="179">
        <f>'WP (Pilot - Pilot)'!E21</f>
        <v>5</v>
      </c>
      <c r="G28" s="177">
        <f>'WP (Pilot - Pilot)'!F21</f>
        <v>8</v>
      </c>
      <c r="H28" s="180" t="str">
        <f>'WP (Pilot - Pilot)'!G21</f>
        <v>E</v>
      </c>
      <c r="I28" s="181">
        <f t="shared" si="0"/>
        <v>13</v>
      </c>
      <c r="J28" s="190">
        <f>'WP (Pilot - Pilot)'!I21</f>
        <v>49.4</v>
      </c>
      <c r="K28" s="183">
        <f>'WP (Pilot - Pilot)'!J21</f>
        <v>56.8</v>
      </c>
      <c r="L28" s="184">
        <f t="shared" si="1"/>
        <v>4.3692307692307688</v>
      </c>
      <c r="M28" s="198" t="str">
        <f>'WP (Pilot - Pilot)'!N21</f>
        <v>See DOSCA &amp; ADTT</v>
      </c>
      <c r="N28" s="74">
        <f>'WP (Pilot - Pilot)'!O21</f>
        <v>25</v>
      </c>
      <c r="O28" s="76" t="str">
        <f>'WP (Pilot - Pilot)'!P21</f>
        <v>20-5</v>
      </c>
      <c r="P28" s="163" t="s">
        <v>256</v>
      </c>
      <c r="Q28" s="240" t="s">
        <v>361</v>
      </c>
      <c r="R28" s="241"/>
      <c r="S28" s="241"/>
      <c r="T28" s="242"/>
    </row>
    <row r="29" spans="2:20" ht="24.95" customHeight="1" x14ac:dyDescent="0.25">
      <c r="B29" s="68">
        <f>'WP (Pilot - Pilot)'!A22</f>
        <v>13</v>
      </c>
      <c r="C29" s="167">
        <f>'WP (Pilot - Pilot)'!B22</f>
        <v>0</v>
      </c>
      <c r="D29" s="188">
        <f>'WP (Pilot - Pilot)'!C22</f>
        <v>0</v>
      </c>
      <c r="E29" s="169" t="str">
        <f>'WP (Pilot - Pilot)'!D22</f>
        <v>N</v>
      </c>
      <c r="F29" s="170">
        <f>'WP (Pilot - Pilot)'!E22</f>
        <v>0</v>
      </c>
      <c r="G29" s="188">
        <f>'WP (Pilot - Pilot)'!F22</f>
        <v>0</v>
      </c>
      <c r="H29" s="171" t="str">
        <f>'WP (Pilot - Pilot)'!G22</f>
        <v>W</v>
      </c>
      <c r="I29" s="172">
        <f t="shared" si="0"/>
        <v>13</v>
      </c>
      <c r="J29" s="189" t="str">
        <f>'WP (Pilot - Pilot)'!I22</f>
        <v xml:space="preserve"> </v>
      </c>
      <c r="K29" s="174" t="str">
        <f>'WP (Pilot - Pilot)'!J22</f>
        <v xml:space="preserve"> </v>
      </c>
      <c r="L29" s="187" t="e">
        <f t="shared" si="1"/>
        <v>#VALUE!</v>
      </c>
      <c r="M29" s="197" t="str">
        <f>'WP (Pilot - Pilot)'!N22</f>
        <v>See DOSCA &amp; ADTT</v>
      </c>
      <c r="N29" s="75">
        <f>'WP (Pilot - Pilot)'!O22</f>
        <v>18.5</v>
      </c>
      <c r="O29" s="77">
        <f>'WP (Pilot - Pilot)'!P22</f>
        <v>5</v>
      </c>
      <c r="P29" s="164" t="s">
        <v>256</v>
      </c>
      <c r="Q29" s="324" t="s">
        <v>344</v>
      </c>
      <c r="R29" s="324"/>
      <c r="S29" s="324"/>
      <c r="T29" s="324"/>
    </row>
    <row r="30" spans="2:20" ht="24.95" customHeight="1" x14ac:dyDescent="0.25">
      <c r="B30" s="68">
        <f>'WP (Pilot - Pilot)'!A23</f>
        <v>14</v>
      </c>
      <c r="C30" s="176">
        <f>'WP (Pilot - Pilot)'!B23</f>
        <v>0</v>
      </c>
      <c r="D30" s="177">
        <f>'WP (Pilot - Pilot)'!C23</f>
        <v>0</v>
      </c>
      <c r="E30" s="178" t="str">
        <f>'WP (Pilot - Pilot)'!D23</f>
        <v>N</v>
      </c>
      <c r="F30" s="179">
        <f>'WP (Pilot - Pilot)'!E23</f>
        <v>0</v>
      </c>
      <c r="G30" s="177">
        <f>'WP (Pilot - Pilot)'!F23</f>
        <v>0</v>
      </c>
      <c r="H30" s="180" t="str">
        <f>'WP (Pilot - Pilot)'!G23</f>
        <v>W</v>
      </c>
      <c r="I30" s="181">
        <f t="shared" si="0"/>
        <v>13</v>
      </c>
      <c r="J30" s="190" t="str">
        <f>'WP (Pilot - Pilot)'!I23</f>
        <v xml:space="preserve"> </v>
      </c>
      <c r="K30" s="183" t="str">
        <f>'WP (Pilot - Pilot)'!J23</f>
        <v xml:space="preserve"> </v>
      </c>
      <c r="L30" s="184" t="e">
        <f t="shared" si="1"/>
        <v>#VALUE!</v>
      </c>
      <c r="M30" s="198" t="str">
        <f>'WP (Pilot - Pilot)'!N23</f>
        <v>See DOSCA &amp; ADTT</v>
      </c>
      <c r="N30" s="74" t="str">
        <f>'WP (Pilot - Pilot)'!O23</f>
        <v>&gt;100</v>
      </c>
      <c r="O30" s="76">
        <f>'WP (Pilot - Pilot)'!P23</f>
        <v>60</v>
      </c>
      <c r="P30" s="163" t="s">
        <v>283</v>
      </c>
      <c r="Q30" s="240" t="s">
        <v>328</v>
      </c>
      <c r="R30" s="241"/>
      <c r="S30" s="241"/>
      <c r="T30" s="242"/>
    </row>
    <row r="31" spans="2:20" ht="24.95" customHeight="1" x14ac:dyDescent="0.25">
      <c r="B31" s="68">
        <f>'WP (Pilot - Pilot)'!A24</f>
        <v>15</v>
      </c>
      <c r="C31" s="167">
        <f>'WP (Pilot - Pilot)'!B24</f>
        <v>0</v>
      </c>
      <c r="D31" s="188">
        <f>'WP (Pilot - Pilot)'!C24</f>
        <v>0</v>
      </c>
      <c r="E31" s="169" t="str">
        <f>'WP (Pilot - Pilot)'!D24</f>
        <v>N</v>
      </c>
      <c r="F31" s="170">
        <f>'WP (Pilot - Pilot)'!E24</f>
        <v>0</v>
      </c>
      <c r="G31" s="188">
        <f>'WP (Pilot - Pilot)'!F24</f>
        <v>0</v>
      </c>
      <c r="H31" s="171" t="str">
        <f>'WP (Pilot - Pilot)'!G24</f>
        <v>W</v>
      </c>
      <c r="I31" s="172">
        <f t="shared" si="0"/>
        <v>13</v>
      </c>
      <c r="J31" s="189" t="str">
        <f>'WP (Pilot - Pilot)'!I24</f>
        <v xml:space="preserve"> </v>
      </c>
      <c r="K31" s="174" t="str">
        <f>'WP (Pilot - Pilot)'!J24</f>
        <v xml:space="preserve"> </v>
      </c>
      <c r="L31" s="187" t="e">
        <f t="shared" si="1"/>
        <v>#VALUE!</v>
      </c>
      <c r="M31" s="197" t="str">
        <f>'WP (Pilot - Pilot)'!N24</f>
        <v>See DOSCA &amp; ADTT</v>
      </c>
      <c r="N31" s="75" t="str">
        <f>'WP (Pilot - Pilot)'!O24</f>
        <v>&gt;100</v>
      </c>
      <c r="O31" s="77">
        <f>'WP (Pilot - Pilot)'!P24</f>
        <v>60</v>
      </c>
      <c r="P31" s="164" t="s">
        <v>283</v>
      </c>
      <c r="Q31" s="324" t="s">
        <v>328</v>
      </c>
      <c r="R31" s="324"/>
      <c r="S31" s="324"/>
      <c r="T31" s="324"/>
    </row>
    <row r="32" spans="2:20" ht="24.95" customHeight="1" x14ac:dyDescent="0.25">
      <c r="B32" s="68">
        <f>'WP (Pilot - Pilot)'!A25</f>
        <v>16</v>
      </c>
      <c r="C32" s="176">
        <f>'WP (Pilot - Pilot)'!B25</f>
        <v>0</v>
      </c>
      <c r="D32" s="177">
        <f>'WP (Pilot - Pilot)'!C25</f>
        <v>0</v>
      </c>
      <c r="E32" s="178" t="str">
        <f>'WP (Pilot - Pilot)'!D25</f>
        <v>N</v>
      </c>
      <c r="F32" s="179">
        <f>'WP (Pilot - Pilot)'!E25</f>
        <v>0</v>
      </c>
      <c r="G32" s="177">
        <f>'WP (Pilot - Pilot)'!F25</f>
        <v>0</v>
      </c>
      <c r="H32" s="180" t="str">
        <f>'WP (Pilot - Pilot)'!G25</f>
        <v>W</v>
      </c>
      <c r="I32" s="181">
        <f t="shared" si="0"/>
        <v>13</v>
      </c>
      <c r="J32" s="190" t="str">
        <f>'WP (Pilot - Pilot)'!I25</f>
        <v xml:space="preserve"> </v>
      </c>
      <c r="K32" s="183" t="str">
        <f>'WP (Pilot - Pilot)'!J25</f>
        <v xml:space="preserve"> </v>
      </c>
      <c r="L32" s="184" t="e">
        <f t="shared" si="1"/>
        <v>#VALUE!</v>
      </c>
      <c r="M32" s="198" t="str">
        <f>'WP (Pilot - Pilot)'!N25</f>
        <v>See DOSCA &amp; ADTT</v>
      </c>
      <c r="N32" s="74" t="str">
        <f>'WP (Pilot - Pilot)'!O25</f>
        <v>&gt;100</v>
      </c>
      <c r="O32" s="76">
        <f>'WP (Pilot - Pilot)'!P25</f>
        <v>60</v>
      </c>
      <c r="P32" s="163" t="s">
        <v>283</v>
      </c>
      <c r="Q32" s="240" t="s">
        <v>329</v>
      </c>
      <c r="R32" s="241"/>
      <c r="S32" s="241"/>
      <c r="T32" s="242"/>
    </row>
    <row r="33" spans="2:20" ht="24.95" customHeight="1" x14ac:dyDescent="0.25">
      <c r="B33" s="68">
        <f>'WP (Pilot - Pilot)'!A26</f>
        <v>17</v>
      </c>
      <c r="C33" s="167">
        <f>'WP (Pilot - Pilot)'!B26</f>
        <v>0</v>
      </c>
      <c r="D33" s="188">
        <f>'WP (Pilot - Pilot)'!C26</f>
        <v>0</v>
      </c>
      <c r="E33" s="169" t="str">
        <f>'WP (Pilot - Pilot)'!D26</f>
        <v>N</v>
      </c>
      <c r="F33" s="170">
        <f>'WP (Pilot - Pilot)'!E26</f>
        <v>0</v>
      </c>
      <c r="G33" s="188">
        <f>'WP (Pilot - Pilot)'!F26</f>
        <v>0</v>
      </c>
      <c r="H33" s="171" t="str">
        <f>'WP (Pilot - Pilot)'!G26</f>
        <v>W</v>
      </c>
      <c r="I33" s="172">
        <f t="shared" si="0"/>
        <v>13</v>
      </c>
      <c r="J33" s="189" t="str">
        <f>'WP (Pilot - Pilot)'!I26</f>
        <v xml:space="preserve"> </v>
      </c>
      <c r="K33" s="174" t="str">
        <f>'WP (Pilot - Pilot)'!J26</f>
        <v xml:space="preserve"> </v>
      </c>
      <c r="L33" s="187" t="e">
        <f t="shared" si="1"/>
        <v>#VALUE!</v>
      </c>
      <c r="M33" s="197" t="str">
        <f>'WP (Pilot - Pilot)'!N26</f>
        <v>See DOSCA &amp; ADTT</v>
      </c>
      <c r="N33" s="75" t="str">
        <f>'WP (Pilot - Pilot)'!O26</f>
        <v>&gt;100</v>
      </c>
      <c r="O33" s="77">
        <f>'WP (Pilot - Pilot)'!P26</f>
        <v>60</v>
      </c>
      <c r="P33" s="164" t="s">
        <v>283</v>
      </c>
      <c r="Q33" s="324" t="s">
        <v>328</v>
      </c>
      <c r="R33" s="324"/>
      <c r="S33" s="324"/>
      <c r="T33" s="324"/>
    </row>
    <row r="34" spans="2:20" ht="24.95" customHeight="1" x14ac:dyDescent="0.25">
      <c r="B34" s="68">
        <f>'WP (Pilot - Pilot)'!A27</f>
        <v>18</v>
      </c>
      <c r="C34" s="176">
        <f>'WP (Pilot - Pilot)'!B27</f>
        <v>0</v>
      </c>
      <c r="D34" s="177">
        <f>'WP (Pilot - Pilot)'!C27</f>
        <v>0</v>
      </c>
      <c r="E34" s="178" t="str">
        <f>'WP (Pilot - Pilot)'!D27</f>
        <v>N</v>
      </c>
      <c r="F34" s="179">
        <f>'WP (Pilot - Pilot)'!E27</f>
        <v>0</v>
      </c>
      <c r="G34" s="177">
        <f>'WP (Pilot - Pilot)'!F27</f>
        <v>0</v>
      </c>
      <c r="H34" s="180" t="str">
        <f>'WP (Pilot - Pilot)'!G27</f>
        <v>W</v>
      </c>
      <c r="I34" s="181">
        <f t="shared" si="0"/>
        <v>13</v>
      </c>
      <c r="J34" s="190" t="str">
        <f>'WP (Pilot - Pilot)'!I27</f>
        <v xml:space="preserve"> </v>
      </c>
      <c r="K34" s="183" t="str">
        <f>'WP (Pilot - Pilot)'!J27</f>
        <v xml:space="preserve"> </v>
      </c>
      <c r="L34" s="184" t="e">
        <f t="shared" si="1"/>
        <v>#VALUE!</v>
      </c>
      <c r="M34" s="198" t="str">
        <f>'WP (Pilot - Pilot)'!N27</f>
        <v>See DOSCA &amp; ADTT</v>
      </c>
      <c r="N34" s="74" t="str">
        <f>'WP (Pilot - Pilot)'!O27</f>
        <v>&gt;100</v>
      </c>
      <c r="O34" s="76">
        <f>'WP (Pilot - Pilot)'!P27</f>
        <v>60</v>
      </c>
      <c r="P34" s="163" t="s">
        <v>283</v>
      </c>
      <c r="Q34" s="240" t="s">
        <v>326</v>
      </c>
      <c r="R34" s="241"/>
      <c r="S34" s="241"/>
      <c r="T34" s="242"/>
    </row>
    <row r="35" spans="2:20" ht="24.95" customHeight="1" x14ac:dyDescent="0.25">
      <c r="B35" s="68">
        <f>'WP (Pilot - Pilot)'!A28</f>
        <v>19</v>
      </c>
      <c r="C35" s="167">
        <f>'WP (Pilot - Pilot)'!B28</f>
        <v>0</v>
      </c>
      <c r="D35" s="188">
        <f>'WP (Pilot - Pilot)'!C28</f>
        <v>0</v>
      </c>
      <c r="E35" s="169" t="str">
        <f>'WP (Pilot - Pilot)'!D28</f>
        <v>N</v>
      </c>
      <c r="F35" s="170">
        <f>'WP (Pilot - Pilot)'!E28</f>
        <v>0</v>
      </c>
      <c r="G35" s="188">
        <f>'WP (Pilot - Pilot)'!F28</f>
        <v>0</v>
      </c>
      <c r="H35" s="171" t="str">
        <f>'WP (Pilot - Pilot)'!G28</f>
        <v>W</v>
      </c>
      <c r="I35" s="172">
        <f t="shared" si="0"/>
        <v>13</v>
      </c>
      <c r="J35" s="189" t="str">
        <f>'WP (Pilot - Pilot)'!I28</f>
        <v xml:space="preserve"> </v>
      </c>
      <c r="K35" s="174" t="str">
        <f>'WP (Pilot - Pilot)'!J28</f>
        <v xml:space="preserve"> </v>
      </c>
      <c r="L35" s="187" t="e">
        <f t="shared" si="1"/>
        <v>#VALUE!</v>
      </c>
      <c r="M35" s="197" t="str">
        <f>'WP (Pilot - Pilot)'!N28</f>
        <v>See DOSCA &amp; ADTT</v>
      </c>
      <c r="N35" s="75" t="str">
        <f>'WP (Pilot - Pilot)'!O28</f>
        <v>&gt;100</v>
      </c>
      <c r="O35" s="77" t="str">
        <f>'WP (Pilot - Pilot)'!P28</f>
        <v>60-20</v>
      </c>
      <c r="P35" s="164" t="s">
        <v>256</v>
      </c>
      <c r="Q35" s="324" t="s">
        <v>333</v>
      </c>
      <c r="R35" s="324"/>
      <c r="S35" s="324"/>
      <c r="T35" s="324"/>
    </row>
    <row r="36" spans="2:20" ht="24.95" customHeight="1" x14ac:dyDescent="0.25">
      <c r="B36" s="68">
        <f>'WP (Pilot - Pilot)'!A29</f>
        <v>20</v>
      </c>
      <c r="C36" s="176">
        <f>'WP (Pilot - Pilot)'!B29</f>
        <v>0</v>
      </c>
      <c r="D36" s="177">
        <f>'WP (Pilot - Pilot)'!C29</f>
        <v>0</v>
      </c>
      <c r="E36" s="178" t="str">
        <f>'WP (Pilot - Pilot)'!D29</f>
        <v>N</v>
      </c>
      <c r="F36" s="179">
        <f>'WP (Pilot - Pilot)'!E29</f>
        <v>0</v>
      </c>
      <c r="G36" s="177">
        <f>'WP (Pilot - Pilot)'!F29</f>
        <v>0</v>
      </c>
      <c r="H36" s="180" t="str">
        <f>'WP (Pilot - Pilot)'!G29</f>
        <v>W</v>
      </c>
      <c r="I36" s="181">
        <f t="shared" si="0"/>
        <v>13</v>
      </c>
      <c r="J36" s="190" t="str">
        <f>'WP (Pilot - Pilot)'!I29</f>
        <v xml:space="preserve"> </v>
      </c>
      <c r="K36" s="183" t="str">
        <f>'WP (Pilot - Pilot)'!J29</f>
        <v xml:space="preserve"> </v>
      </c>
      <c r="L36" s="184" t="e">
        <f t="shared" si="1"/>
        <v>#VALUE!</v>
      </c>
      <c r="M36" s="198" t="str">
        <f>'WP (Pilot - Pilot)'!N29</f>
        <v>See DOSCA &amp; ADTT</v>
      </c>
      <c r="N36" s="74" t="str">
        <f>'WP (Pilot - Pilot)'!O29</f>
        <v>&gt;100</v>
      </c>
      <c r="O36" s="76" t="str">
        <f>'WP (Pilot - Pilot)'!P29</f>
        <v>20-10</v>
      </c>
      <c r="P36" s="163" t="s">
        <v>256</v>
      </c>
      <c r="Q36" s="240" t="s">
        <v>330</v>
      </c>
      <c r="R36" s="241"/>
      <c r="S36" s="241"/>
      <c r="T36" s="242"/>
    </row>
    <row r="37" spans="2:20" ht="24.95" customHeight="1" x14ac:dyDescent="0.25">
      <c r="B37" s="68">
        <f>'WP (Pilot - Pilot)'!A30</f>
        <v>21</v>
      </c>
      <c r="C37" s="167">
        <f>'WP (Pilot - Pilot)'!B30</f>
        <v>0</v>
      </c>
      <c r="D37" s="188">
        <f>'WP (Pilot - Pilot)'!C30</f>
        <v>0</v>
      </c>
      <c r="E37" s="169" t="str">
        <f>'WP (Pilot - Pilot)'!D30</f>
        <v>N</v>
      </c>
      <c r="F37" s="170">
        <f>'WP (Pilot - Pilot)'!E30</f>
        <v>0</v>
      </c>
      <c r="G37" s="188">
        <f>'WP (Pilot - Pilot)'!F30</f>
        <v>0</v>
      </c>
      <c r="H37" s="171" t="str">
        <f>'WP (Pilot - Pilot)'!G30</f>
        <v>W</v>
      </c>
      <c r="I37" s="172">
        <f t="shared" si="0"/>
        <v>13</v>
      </c>
      <c r="J37" s="189" t="str">
        <f>'WP (Pilot - Pilot)'!I30</f>
        <v xml:space="preserve"> </v>
      </c>
      <c r="K37" s="174" t="str">
        <f>'WP (Pilot - Pilot)'!J30</f>
        <v xml:space="preserve"> </v>
      </c>
      <c r="L37" s="187" t="e">
        <f t="shared" si="1"/>
        <v>#VALUE!</v>
      </c>
      <c r="M37" s="197" t="str">
        <f>'WP (Pilot - Pilot)'!N30</f>
        <v>See DOSCA &amp; ADTT</v>
      </c>
      <c r="N37" s="75" t="str">
        <f>'WP (Pilot - Pilot)'!O30</f>
        <v>&gt;100</v>
      </c>
      <c r="O37" s="77" t="str">
        <f>'WP (Pilot - Pilot)'!P30</f>
        <v>10-6</v>
      </c>
      <c r="P37" s="164" t="s">
        <v>256</v>
      </c>
      <c r="Q37" s="324" t="s">
        <v>330</v>
      </c>
      <c r="R37" s="324"/>
      <c r="S37" s="324"/>
      <c r="T37" s="324"/>
    </row>
    <row r="38" spans="2:20" ht="24.95" customHeight="1" x14ac:dyDescent="0.25">
      <c r="B38" s="68">
        <f>'WP (Pilot - Pilot)'!A31</f>
        <v>22</v>
      </c>
      <c r="C38" s="176">
        <f>'WP (Pilot - Pilot)'!B31</f>
        <v>0</v>
      </c>
      <c r="D38" s="177">
        <f>'WP (Pilot - Pilot)'!C31</f>
        <v>0</v>
      </c>
      <c r="E38" s="178" t="str">
        <f>'WP (Pilot - Pilot)'!D31</f>
        <v>N</v>
      </c>
      <c r="F38" s="179">
        <f>'WP (Pilot - Pilot)'!E31</f>
        <v>0</v>
      </c>
      <c r="G38" s="177">
        <f>'WP (Pilot - Pilot)'!F31</f>
        <v>0</v>
      </c>
      <c r="H38" s="180" t="str">
        <f>'WP (Pilot - Pilot)'!G31</f>
        <v>W</v>
      </c>
      <c r="I38" s="181">
        <f t="shared" si="0"/>
        <v>13</v>
      </c>
      <c r="J38" s="190" t="str">
        <f>'WP (Pilot - Pilot)'!I31</f>
        <v xml:space="preserve"> </v>
      </c>
      <c r="K38" s="183" t="str">
        <f>'WP (Pilot - Pilot)'!J31</f>
        <v xml:space="preserve"> </v>
      </c>
      <c r="L38" s="184" t="e">
        <f t="shared" si="1"/>
        <v>#VALUE!</v>
      </c>
      <c r="M38" s="198" t="str">
        <f>'WP (Pilot - Pilot)'!N31</f>
        <v>See DOSCA &amp; ADTT</v>
      </c>
      <c r="N38" s="74" t="str">
        <f>'WP (Pilot - Pilot)'!O31</f>
        <v>&gt;100</v>
      </c>
      <c r="O38" s="76">
        <f>'WP (Pilot - Pilot)'!P31</f>
        <v>6</v>
      </c>
      <c r="P38" s="163" t="s">
        <v>256</v>
      </c>
      <c r="Q38" s="240" t="s">
        <v>330</v>
      </c>
      <c r="R38" s="241"/>
      <c r="S38" s="241"/>
      <c r="T38" s="242"/>
    </row>
    <row r="39" spans="2:20" ht="24.95" customHeight="1" x14ac:dyDescent="0.25">
      <c r="B39" s="68">
        <f>'WP (Pilot - Pilot)'!A32</f>
        <v>23</v>
      </c>
      <c r="C39" s="167">
        <f>'WP (Pilot - Pilot)'!B32</f>
        <v>0</v>
      </c>
      <c r="D39" s="188">
        <f>'WP (Pilot - Pilot)'!C32</f>
        <v>0</v>
      </c>
      <c r="E39" s="169">
        <f>'WP (Pilot - Pilot)'!D32</f>
        <v>0</v>
      </c>
      <c r="F39" s="170">
        <f>'WP (Pilot - Pilot)'!E32</f>
        <v>0</v>
      </c>
      <c r="G39" s="188">
        <f>'WP (Pilot - Pilot)'!F32</f>
        <v>0</v>
      </c>
      <c r="H39" s="171">
        <f>'WP (Pilot - Pilot)'!G32</f>
        <v>0</v>
      </c>
      <c r="I39" s="172">
        <f t="shared" si="0"/>
        <v>13</v>
      </c>
      <c r="J39" s="189" t="str">
        <f>'WP (Pilot - Pilot)'!I32</f>
        <v xml:space="preserve"> </v>
      </c>
      <c r="K39" s="174" t="str">
        <f>'WP (Pilot - Pilot)'!J32</f>
        <v xml:space="preserve"> </v>
      </c>
      <c r="L39" s="187" t="e">
        <f t="shared" si="1"/>
        <v>#VALUE!</v>
      </c>
      <c r="M39" s="197" t="str">
        <f>'WP (Pilot - Pilot)'!N32</f>
        <v>See DOSCA &amp; ADTT</v>
      </c>
      <c r="N39" s="75" t="str">
        <f>'WP (Pilot - Pilot)'!O32</f>
        <v>&gt;100</v>
      </c>
      <c r="O39" s="77">
        <f>'WP (Pilot - Pilot)'!P32</f>
        <v>3</v>
      </c>
      <c r="P39" s="164" t="s">
        <v>256</v>
      </c>
      <c r="Q39" s="324" t="s">
        <v>327</v>
      </c>
      <c r="R39" s="324"/>
      <c r="S39" s="324"/>
      <c r="T39" s="324"/>
    </row>
    <row r="40" spans="2:20" ht="24.95" customHeight="1" x14ac:dyDescent="0.25">
      <c r="B40" s="68">
        <f>'WP (Pilot - Pilot)'!A33</f>
        <v>24</v>
      </c>
      <c r="C40" s="176">
        <f>'WP (Pilot - Pilot)'!B33</f>
        <v>0</v>
      </c>
      <c r="D40" s="177">
        <f>'WP (Pilot - Pilot)'!C33</f>
        <v>0</v>
      </c>
      <c r="E40" s="178">
        <f>'WP (Pilot - Pilot)'!D33</f>
        <v>0</v>
      </c>
      <c r="F40" s="179">
        <f>'WP (Pilot - Pilot)'!E33</f>
        <v>0</v>
      </c>
      <c r="G40" s="177">
        <f>'WP (Pilot - Pilot)'!F33</f>
        <v>0</v>
      </c>
      <c r="H40" s="180">
        <f>'WP (Pilot - Pilot)'!G33</f>
        <v>0</v>
      </c>
      <c r="I40" s="181">
        <f t="shared" si="0"/>
        <v>13</v>
      </c>
      <c r="J40" s="190" t="str">
        <f>'WP (Pilot - Pilot)'!I33</f>
        <v xml:space="preserve"> </v>
      </c>
      <c r="K40" s="183" t="str">
        <f>'WP (Pilot - Pilot)'!J33</f>
        <v xml:space="preserve"> </v>
      </c>
      <c r="L40" s="184" t="e">
        <f t="shared" si="1"/>
        <v>#VALUE!</v>
      </c>
      <c r="M40" s="198" t="str">
        <f>'WP (Pilot - Pilot)'!N33</f>
        <v>See DOSCA &amp; ADTT</v>
      </c>
      <c r="N40" s="74">
        <f>'WP (Pilot - Pilot)'!O33</f>
        <v>59</v>
      </c>
      <c r="O40" s="76" t="str">
        <f>'WP (Pilot - Pilot)'!P33</f>
        <v>6-3</v>
      </c>
      <c r="P40" s="163" t="s">
        <v>256</v>
      </c>
      <c r="Q40" s="240" t="s">
        <v>314</v>
      </c>
      <c r="R40" s="241"/>
      <c r="S40" s="241"/>
      <c r="T40" s="242"/>
    </row>
    <row r="41" spans="2:20" ht="24.95" customHeight="1" x14ac:dyDescent="0.25">
      <c r="B41" s="68">
        <f>'WP (Pilot - Pilot)'!A34</f>
        <v>25</v>
      </c>
      <c r="C41" s="167">
        <f>'WP (Pilot - Pilot)'!B34</f>
        <v>0</v>
      </c>
      <c r="D41" s="188">
        <f>'WP (Pilot - Pilot)'!C34</f>
        <v>0</v>
      </c>
      <c r="E41" s="169">
        <f>'WP (Pilot - Pilot)'!D34</f>
        <v>0</v>
      </c>
      <c r="F41" s="170">
        <f>'WP (Pilot - Pilot)'!E34</f>
        <v>0</v>
      </c>
      <c r="G41" s="188">
        <f>'WP (Pilot - Pilot)'!F34</f>
        <v>0</v>
      </c>
      <c r="H41" s="171">
        <f>'WP (Pilot - Pilot)'!G34</f>
        <v>0</v>
      </c>
      <c r="I41" s="172">
        <f t="shared" si="0"/>
        <v>13</v>
      </c>
      <c r="J41" s="189" t="str">
        <f>'WP (Pilot - Pilot)'!I34</f>
        <v xml:space="preserve"> </v>
      </c>
      <c r="K41" s="174" t="str">
        <f>'WP (Pilot - Pilot)'!J34</f>
        <v xml:space="preserve"> </v>
      </c>
      <c r="L41" s="187" t="e">
        <f t="shared" si="1"/>
        <v>#VALUE!</v>
      </c>
      <c r="M41" s="197" t="str">
        <f>'WP (Pilot - Pilot)'!N34</f>
        <v>See DOSCA &amp; ADTT</v>
      </c>
      <c r="N41" s="75">
        <f>'WP (Pilot - Pilot)'!O34</f>
        <v>22.5</v>
      </c>
      <c r="O41" s="77">
        <f>'WP (Pilot - Pilot)'!P34</f>
        <v>5</v>
      </c>
      <c r="P41" s="164"/>
      <c r="Q41" s="237" t="s">
        <v>259</v>
      </c>
      <c r="R41" s="238"/>
      <c r="S41" s="238"/>
      <c r="T41" s="239"/>
    </row>
    <row r="42" spans="2:20" ht="24.95" customHeight="1" x14ac:dyDescent="0.25">
      <c r="B42" s="68">
        <f>'WP (Pilot - Pilot)'!A35</f>
        <v>26</v>
      </c>
      <c r="C42" s="176">
        <f>'WP (Pilot - Pilot)'!B35</f>
        <v>0</v>
      </c>
      <c r="D42" s="177">
        <f>'WP (Pilot - Pilot)'!C35</f>
        <v>0</v>
      </c>
      <c r="E42" s="178">
        <f>'WP (Pilot - Pilot)'!D35</f>
        <v>0</v>
      </c>
      <c r="F42" s="179">
        <f>'WP (Pilot - Pilot)'!E35</f>
        <v>0</v>
      </c>
      <c r="G42" s="177">
        <f>'WP (Pilot - Pilot)'!F35</f>
        <v>0</v>
      </c>
      <c r="H42" s="180">
        <f>'WP (Pilot - Pilot)'!G35</f>
        <v>0</v>
      </c>
      <c r="I42" s="181">
        <f t="shared" si="0"/>
        <v>13</v>
      </c>
      <c r="J42" s="190" t="str">
        <f>'WP (Pilot - Pilot)'!I35</f>
        <v xml:space="preserve"> </v>
      </c>
      <c r="K42" s="183" t="str">
        <f>'WP (Pilot - Pilot)'!J35</f>
        <v xml:space="preserve"> </v>
      </c>
      <c r="L42" s="184" t="e">
        <f t="shared" si="1"/>
        <v>#VALUE!</v>
      </c>
      <c r="M42" s="198" t="str">
        <f>'WP (Pilot - Pilot)'!N35</f>
        <v>See DOSCA &amp; ADTT</v>
      </c>
      <c r="N42" s="74">
        <f>'WP (Pilot - Pilot)'!O35</f>
        <v>22.5</v>
      </c>
      <c r="O42" s="76">
        <f>'WP (Pilot - Pilot)'!P35</f>
        <v>5</v>
      </c>
      <c r="P42" s="163"/>
      <c r="Q42" s="240" t="s">
        <v>259</v>
      </c>
      <c r="R42" s="241"/>
      <c r="S42" s="241"/>
      <c r="T42" s="242"/>
    </row>
    <row r="43" spans="2:20" ht="24.95" customHeight="1" x14ac:dyDescent="0.25">
      <c r="B43" s="68">
        <f>'WP (Pilot - Pilot)'!A36</f>
        <v>27</v>
      </c>
      <c r="C43" s="167">
        <f>'WP (Pilot - Pilot)'!B36</f>
        <v>0</v>
      </c>
      <c r="D43" s="188">
        <f>'WP (Pilot - Pilot)'!C36</f>
        <v>0</v>
      </c>
      <c r="E43" s="169">
        <f>'WP (Pilot - Pilot)'!D36</f>
        <v>0</v>
      </c>
      <c r="F43" s="170">
        <f>'WP (Pilot - Pilot)'!E36</f>
        <v>0</v>
      </c>
      <c r="G43" s="188">
        <f>'WP (Pilot - Pilot)'!F36</f>
        <v>0</v>
      </c>
      <c r="H43" s="171">
        <f>'WP (Pilot - Pilot)'!G36</f>
        <v>0</v>
      </c>
      <c r="I43" s="172">
        <f t="shared" si="0"/>
        <v>13</v>
      </c>
      <c r="J43" s="189" t="str">
        <f>'WP (Pilot - Pilot)'!I36</f>
        <v xml:space="preserve"> </v>
      </c>
      <c r="K43" s="174" t="str">
        <f>'WP (Pilot - Pilot)'!J36</f>
        <v xml:space="preserve"> </v>
      </c>
      <c r="L43" s="187" t="e">
        <f t="shared" si="1"/>
        <v>#VALUE!</v>
      </c>
      <c r="M43" s="197" t="str">
        <f>'WP (Pilot - Pilot)'!N36</f>
        <v>See DOSCA &amp; ADTT</v>
      </c>
      <c r="N43" s="75">
        <f>'WP (Pilot - Pilot)'!O36</f>
        <v>25.5</v>
      </c>
      <c r="O43" s="77">
        <f>'WP (Pilot - Pilot)'!P36</f>
        <v>5</v>
      </c>
      <c r="P43" s="164"/>
      <c r="Q43" s="237" t="s">
        <v>258</v>
      </c>
      <c r="R43" s="238"/>
      <c r="S43" s="238"/>
      <c r="T43" s="239"/>
    </row>
    <row r="44" spans="2:20" ht="24.95" customHeight="1" x14ac:dyDescent="0.25">
      <c r="B44" s="68">
        <f>'WP (Pilot - Pilot)'!A37</f>
        <v>28</v>
      </c>
      <c r="C44" s="176">
        <f>'WP (Pilot - Pilot)'!B37</f>
        <v>0</v>
      </c>
      <c r="D44" s="177">
        <f>'WP (Pilot - Pilot)'!C37</f>
        <v>0</v>
      </c>
      <c r="E44" s="178">
        <f>'WP (Pilot - Pilot)'!D37</f>
        <v>0</v>
      </c>
      <c r="F44" s="179">
        <f>'WP (Pilot - Pilot)'!E37</f>
        <v>0</v>
      </c>
      <c r="G44" s="177">
        <f>'WP (Pilot - Pilot)'!F37</f>
        <v>0</v>
      </c>
      <c r="H44" s="180">
        <f>'WP (Pilot - Pilot)'!G37</f>
        <v>0</v>
      </c>
      <c r="I44" s="181">
        <f t="shared" si="0"/>
        <v>13</v>
      </c>
      <c r="J44" s="190" t="str">
        <f>'WP (Pilot - Pilot)'!I37</f>
        <v xml:space="preserve"> </v>
      </c>
      <c r="K44" s="183" t="str">
        <f>'WP (Pilot - Pilot)'!J37</f>
        <v xml:space="preserve"> </v>
      </c>
      <c r="L44" s="184" t="e">
        <f t="shared" si="1"/>
        <v>#VALUE!</v>
      </c>
      <c r="M44" s="198" t="str">
        <f>'WP (Pilot - Pilot)'!N37</f>
        <v>See DOSCA &amp; ADTT</v>
      </c>
      <c r="N44" s="74">
        <f>'WP (Pilot - Pilot)'!O37</f>
        <v>21.5</v>
      </c>
      <c r="O44" s="76">
        <f>'WP (Pilot - Pilot)'!P37</f>
        <v>5</v>
      </c>
      <c r="P44" s="163"/>
      <c r="Q44" s="240" t="s">
        <v>257</v>
      </c>
      <c r="R44" s="241"/>
      <c r="S44" s="241"/>
      <c r="T44" s="242"/>
    </row>
    <row r="45" spans="2:20" ht="24.95" customHeight="1" x14ac:dyDescent="0.25">
      <c r="B45" s="68">
        <f>'WP (Pilot - Pilot)'!A38</f>
        <v>29</v>
      </c>
      <c r="C45" s="167">
        <f>'WP (Pilot - Pilot)'!B38</f>
        <v>0</v>
      </c>
      <c r="D45" s="188">
        <f>'WP (Pilot - Pilot)'!C38</f>
        <v>0</v>
      </c>
      <c r="E45" s="169">
        <f>'WP (Pilot - Pilot)'!D38</f>
        <v>0</v>
      </c>
      <c r="F45" s="170">
        <f>'WP (Pilot - Pilot)'!E38</f>
        <v>0</v>
      </c>
      <c r="G45" s="188">
        <f>'WP (Pilot - Pilot)'!F38</f>
        <v>0</v>
      </c>
      <c r="H45" s="171">
        <f>'WP (Pilot - Pilot)'!G38</f>
        <v>0</v>
      </c>
      <c r="I45" s="172">
        <f t="shared" si="0"/>
        <v>13</v>
      </c>
      <c r="J45" s="189" t="str">
        <f>'WP (Pilot - Pilot)'!I38</f>
        <v xml:space="preserve"> </v>
      </c>
      <c r="K45" s="174" t="str">
        <f>'WP (Pilot - Pilot)'!J38</f>
        <v xml:space="preserve"> </v>
      </c>
      <c r="L45" s="187" t="e">
        <f t="shared" si="1"/>
        <v>#VALUE!</v>
      </c>
      <c r="M45" s="197" t="str">
        <f>'WP (Pilot - Pilot)'!N38</f>
        <v>See DOSCA &amp; ADTT</v>
      </c>
      <c r="N45" s="75">
        <f>'WP (Pilot - Pilot)'!O38</f>
        <v>25</v>
      </c>
      <c r="O45" s="77">
        <f>'WP (Pilot - Pilot)'!P38</f>
        <v>5</v>
      </c>
      <c r="P45" s="164"/>
      <c r="Q45" s="237"/>
      <c r="R45" s="238"/>
      <c r="S45" s="238"/>
      <c r="T45" s="239"/>
    </row>
    <row r="46" spans="2:20" ht="24.95" customHeight="1" x14ac:dyDescent="0.25">
      <c r="B46" s="68">
        <f>'WP (Pilot - Pilot)'!A39</f>
        <v>30</v>
      </c>
      <c r="C46" s="176">
        <f>'WP (Pilot - Pilot)'!B39</f>
        <v>0</v>
      </c>
      <c r="D46" s="177">
        <f>'WP (Pilot - Pilot)'!C39</f>
        <v>0</v>
      </c>
      <c r="E46" s="178">
        <f>'WP (Pilot - Pilot)'!D39</f>
        <v>0</v>
      </c>
      <c r="F46" s="179">
        <f>'WP (Pilot - Pilot)'!E39</f>
        <v>0</v>
      </c>
      <c r="G46" s="177">
        <f>'WP (Pilot - Pilot)'!F39</f>
        <v>0</v>
      </c>
      <c r="H46" s="180">
        <f>'WP (Pilot - Pilot)'!G39</f>
        <v>0</v>
      </c>
      <c r="I46" s="181">
        <f t="shared" si="0"/>
        <v>13</v>
      </c>
      <c r="J46" s="190" t="str">
        <f>'WP (Pilot - Pilot)'!I39</f>
        <v xml:space="preserve"> </v>
      </c>
      <c r="K46" s="183" t="str">
        <f>'WP (Pilot - Pilot)'!J39</f>
        <v xml:space="preserve"> </v>
      </c>
      <c r="L46" s="184" t="e">
        <f t="shared" si="1"/>
        <v>#VALUE!</v>
      </c>
      <c r="M46" s="198" t="str">
        <f>'WP (Pilot - Pilot)'!N39</f>
        <v>See DOSCA &amp; ADTT</v>
      </c>
      <c r="N46" s="74">
        <f>'WP (Pilot - Pilot)'!O39</f>
        <v>31</v>
      </c>
      <c r="O46" s="76">
        <f>'WP (Pilot - Pilot)'!P39</f>
        <v>10</v>
      </c>
      <c r="P46" s="163"/>
      <c r="Q46" s="240"/>
      <c r="R46" s="241"/>
      <c r="S46" s="241"/>
      <c r="T46" s="242"/>
    </row>
    <row r="47" spans="2:20" ht="24.95" customHeight="1" x14ac:dyDescent="0.25">
      <c r="B47" s="68">
        <f>'WP (Pilot - Pilot)'!A40</f>
        <v>31</v>
      </c>
      <c r="C47" s="167">
        <f>'WP (Pilot - Pilot)'!B40</f>
        <v>0</v>
      </c>
      <c r="D47" s="188">
        <f>'WP (Pilot - Pilot)'!C40</f>
        <v>0</v>
      </c>
      <c r="E47" s="169">
        <f>'WP (Pilot - Pilot)'!D40</f>
        <v>0</v>
      </c>
      <c r="F47" s="170">
        <f>'WP (Pilot - Pilot)'!E40</f>
        <v>0</v>
      </c>
      <c r="G47" s="188">
        <f>'WP (Pilot - Pilot)'!F40</f>
        <v>0</v>
      </c>
      <c r="H47" s="171">
        <f>'WP (Pilot - Pilot)'!G40</f>
        <v>0</v>
      </c>
      <c r="I47" s="172">
        <f t="shared" si="0"/>
        <v>13</v>
      </c>
      <c r="J47" s="189" t="str">
        <f>'WP (Pilot - Pilot)'!I40</f>
        <v xml:space="preserve"> </v>
      </c>
      <c r="K47" s="174" t="str">
        <f>'WP (Pilot - Pilot)'!J40</f>
        <v xml:space="preserve"> </v>
      </c>
      <c r="L47" s="187" t="e">
        <f t="shared" si="1"/>
        <v>#VALUE!</v>
      </c>
      <c r="M47" s="197" t="str">
        <f>'WP (Pilot - Pilot)'!N40</f>
        <v>See DOSCA &amp; ADTT</v>
      </c>
      <c r="N47" s="75">
        <f>'WP (Pilot - Pilot)'!O40</f>
        <v>34</v>
      </c>
      <c r="O47" s="77">
        <f>'WP (Pilot - Pilot)'!P40</f>
        <v>10</v>
      </c>
      <c r="P47" s="164"/>
      <c r="Q47" s="237"/>
      <c r="R47" s="238"/>
      <c r="S47" s="238"/>
      <c r="T47" s="239"/>
    </row>
    <row r="48" spans="2:20" ht="24.95" customHeight="1" x14ac:dyDescent="0.25">
      <c r="B48" s="68">
        <f>'WP (Pilot - Pilot)'!A41</f>
        <v>32</v>
      </c>
      <c r="C48" s="176">
        <f>'WP (Pilot - Pilot)'!B41</f>
        <v>0</v>
      </c>
      <c r="D48" s="177">
        <f>'WP (Pilot - Pilot)'!C41</f>
        <v>0</v>
      </c>
      <c r="E48" s="178">
        <f>'WP (Pilot - Pilot)'!D41</f>
        <v>0</v>
      </c>
      <c r="F48" s="179">
        <f>'WP (Pilot - Pilot)'!E41</f>
        <v>0</v>
      </c>
      <c r="G48" s="177">
        <f>'WP (Pilot - Pilot)'!F41</f>
        <v>0</v>
      </c>
      <c r="H48" s="180">
        <f>'WP (Pilot - Pilot)'!G41</f>
        <v>0</v>
      </c>
      <c r="I48" s="181">
        <f t="shared" si="0"/>
        <v>13</v>
      </c>
      <c r="J48" s="190" t="str">
        <f>'WP (Pilot - Pilot)'!I41</f>
        <v xml:space="preserve"> </v>
      </c>
      <c r="K48" s="183" t="str">
        <f>'WP (Pilot - Pilot)'!J41</f>
        <v xml:space="preserve"> </v>
      </c>
      <c r="L48" s="184" t="e">
        <f t="shared" si="1"/>
        <v>#VALUE!</v>
      </c>
      <c r="M48" s="198" t="str">
        <f>'WP (Pilot - Pilot)'!N41</f>
        <v>See DOSCA &amp; ADTT</v>
      </c>
      <c r="N48" s="74">
        <f>'WP (Pilot - Pilot)'!O41</f>
        <v>29</v>
      </c>
      <c r="O48" s="76">
        <f>'WP (Pilot - Pilot)'!P41</f>
        <v>10</v>
      </c>
      <c r="P48" s="163"/>
      <c r="Q48" s="323"/>
      <c r="R48" s="323"/>
      <c r="S48" s="323"/>
      <c r="T48" s="323"/>
    </row>
    <row r="49" spans="2:20" ht="24.95" customHeight="1" x14ac:dyDescent="0.25">
      <c r="B49" s="68">
        <f>'WP (Pilot - Pilot)'!A42</f>
        <v>33</v>
      </c>
      <c r="C49" s="167">
        <f>'WP (Pilot - Pilot)'!B42</f>
        <v>0</v>
      </c>
      <c r="D49" s="188">
        <f>'WP (Pilot - Pilot)'!C42</f>
        <v>0</v>
      </c>
      <c r="E49" s="169">
        <f>'WP (Pilot - Pilot)'!D42</f>
        <v>0</v>
      </c>
      <c r="F49" s="170">
        <f>'WP (Pilot - Pilot)'!E42</f>
        <v>0</v>
      </c>
      <c r="G49" s="188">
        <f>'WP (Pilot - Pilot)'!F42</f>
        <v>0</v>
      </c>
      <c r="H49" s="171">
        <f>'WP (Pilot - Pilot)'!G42</f>
        <v>0</v>
      </c>
      <c r="I49" s="172">
        <f t="shared" si="0"/>
        <v>13</v>
      </c>
      <c r="J49" s="189" t="str">
        <f>'WP (Pilot - Pilot)'!I42</f>
        <v xml:space="preserve"> </v>
      </c>
      <c r="K49" s="174" t="str">
        <f>'WP (Pilot - Pilot)'!J42</f>
        <v xml:space="preserve"> </v>
      </c>
      <c r="L49" s="187" t="e">
        <f t="shared" si="1"/>
        <v>#VALUE!</v>
      </c>
      <c r="M49" s="197" t="str">
        <f>'WP (Pilot - Pilot)'!N42</f>
        <v>See DOSCA &amp; ADTT</v>
      </c>
      <c r="N49" s="75">
        <f>'WP (Pilot - Pilot)'!O42</f>
        <v>27</v>
      </c>
      <c r="O49" s="77">
        <f>'WP (Pilot - Pilot)'!P42</f>
        <v>5</v>
      </c>
      <c r="P49" s="164"/>
      <c r="Q49" s="324"/>
      <c r="R49" s="324"/>
      <c r="S49" s="324"/>
      <c r="T49" s="324"/>
    </row>
    <row r="50" spans="2:20" ht="24.95" customHeight="1" x14ac:dyDescent="0.25">
      <c r="B50" s="68">
        <f>'WP (Pilot - Pilot)'!A43</f>
        <v>34</v>
      </c>
      <c r="C50" s="176">
        <f>'WP (Pilot - Pilot)'!B43</f>
        <v>0</v>
      </c>
      <c r="D50" s="177">
        <f>'WP (Pilot - Pilot)'!C43</f>
        <v>0</v>
      </c>
      <c r="E50" s="178">
        <f>'WP (Pilot - Pilot)'!D43</f>
        <v>0</v>
      </c>
      <c r="F50" s="179">
        <f>'WP (Pilot - Pilot)'!E43</f>
        <v>0</v>
      </c>
      <c r="G50" s="177">
        <f>'WP (Pilot - Pilot)'!F43</f>
        <v>0</v>
      </c>
      <c r="H50" s="180">
        <f>'WP (Pilot - Pilot)'!G43</f>
        <v>0</v>
      </c>
      <c r="I50" s="181">
        <f t="shared" ref="I50:I78" si="2">speed1</f>
        <v>13</v>
      </c>
      <c r="J50" s="190" t="str">
        <f>'WP (Pilot - Pilot)'!I43</f>
        <v xml:space="preserve"> </v>
      </c>
      <c r="K50" s="183" t="str">
        <f>'WP (Pilot - Pilot)'!J43</f>
        <v xml:space="preserve"> </v>
      </c>
      <c r="L50" s="184" t="e">
        <f t="shared" si="1"/>
        <v>#VALUE!</v>
      </c>
      <c r="M50" s="198" t="str">
        <f>'WP (Pilot - Pilot)'!N43</f>
        <v>See DOSCA &amp; ADTT</v>
      </c>
      <c r="N50" s="74">
        <f>'WP (Pilot - Pilot)'!O43</f>
        <v>28.6</v>
      </c>
      <c r="O50" s="76">
        <f>'WP (Pilot - Pilot)'!P43</f>
        <v>5</v>
      </c>
      <c r="P50" s="163"/>
      <c r="Q50" s="323"/>
      <c r="R50" s="323"/>
      <c r="S50" s="323"/>
      <c r="T50" s="323"/>
    </row>
    <row r="51" spans="2:20" ht="24.95" customHeight="1" x14ac:dyDescent="0.25">
      <c r="B51" s="68">
        <f>'WP (Pilot - Pilot)'!A44</f>
        <v>35</v>
      </c>
      <c r="C51" s="167">
        <f>'WP (Pilot - Pilot)'!B44</f>
        <v>0</v>
      </c>
      <c r="D51" s="188">
        <f>'WP (Pilot - Pilot)'!C44</f>
        <v>0</v>
      </c>
      <c r="E51" s="169">
        <f>'WP (Pilot - Pilot)'!D44</f>
        <v>0</v>
      </c>
      <c r="F51" s="170">
        <f>'WP (Pilot - Pilot)'!E44</f>
        <v>0</v>
      </c>
      <c r="G51" s="188">
        <f>'WP (Pilot - Pilot)'!F44</f>
        <v>0</v>
      </c>
      <c r="H51" s="171">
        <f>'WP (Pilot - Pilot)'!G44</f>
        <v>0</v>
      </c>
      <c r="I51" s="172">
        <f t="shared" si="2"/>
        <v>13</v>
      </c>
      <c r="J51" s="189" t="str">
        <f>'WP (Pilot - Pilot)'!I44</f>
        <v xml:space="preserve"> </v>
      </c>
      <c r="K51" s="174" t="str">
        <f>'WP (Pilot - Pilot)'!J44</f>
        <v xml:space="preserve"> </v>
      </c>
      <c r="L51" s="187" t="e">
        <f t="shared" si="1"/>
        <v>#VALUE!</v>
      </c>
      <c r="M51" s="197" t="str">
        <f>'WP (Pilot - Pilot)'!N44</f>
        <v>See DOSCA &amp; ADTT</v>
      </c>
      <c r="N51" s="75">
        <f>'WP (Pilot - Pilot)'!O44</f>
        <v>24.1</v>
      </c>
      <c r="O51" s="77">
        <f>'WP (Pilot - Pilot)'!P44</f>
        <v>5</v>
      </c>
      <c r="P51" s="164"/>
      <c r="Q51" s="324"/>
      <c r="R51" s="324"/>
      <c r="S51" s="324"/>
      <c r="T51" s="324"/>
    </row>
    <row r="52" spans="2:20" ht="24.95" customHeight="1" x14ac:dyDescent="0.25">
      <c r="B52" s="68">
        <f>'WP (Pilot - Pilot)'!A45</f>
        <v>36</v>
      </c>
      <c r="C52" s="176">
        <f>'WP (Pilot - Pilot)'!B45</f>
        <v>0</v>
      </c>
      <c r="D52" s="177">
        <f>'WP (Pilot - Pilot)'!C45</f>
        <v>0</v>
      </c>
      <c r="E52" s="178">
        <f>'WP (Pilot - Pilot)'!D45</f>
        <v>0</v>
      </c>
      <c r="F52" s="179">
        <f>'WP (Pilot - Pilot)'!E45</f>
        <v>0</v>
      </c>
      <c r="G52" s="177">
        <f>'WP (Pilot - Pilot)'!F45</f>
        <v>0</v>
      </c>
      <c r="H52" s="180">
        <f>'WP (Pilot - Pilot)'!G45</f>
        <v>0</v>
      </c>
      <c r="I52" s="181">
        <f t="shared" si="2"/>
        <v>13</v>
      </c>
      <c r="J52" s="190" t="str">
        <f>'WP (Pilot - Pilot)'!I45</f>
        <v xml:space="preserve"> </v>
      </c>
      <c r="K52" s="183" t="str">
        <f>'WP (Pilot - Pilot)'!J45</f>
        <v xml:space="preserve"> </v>
      </c>
      <c r="L52" s="184" t="e">
        <f t="shared" si="1"/>
        <v>#VALUE!</v>
      </c>
      <c r="M52" s="198" t="str">
        <f>'WP (Pilot - Pilot)'!N45</f>
        <v>See DOSCA &amp; ADTT</v>
      </c>
      <c r="N52" s="74">
        <f>'WP (Pilot - Pilot)'!O45</f>
        <v>21.7</v>
      </c>
      <c r="O52" s="76">
        <f>'WP (Pilot - Pilot)'!P45</f>
        <v>5</v>
      </c>
      <c r="P52" s="163"/>
      <c r="Q52" s="323"/>
      <c r="R52" s="323"/>
      <c r="S52" s="323"/>
      <c r="T52" s="323"/>
    </row>
    <row r="53" spans="2:20" ht="24.95" customHeight="1" x14ac:dyDescent="0.25">
      <c r="B53" s="68">
        <f>'WP (Pilot - Pilot)'!A46</f>
        <v>37</v>
      </c>
      <c r="C53" s="167">
        <f>'WP (Pilot - Pilot)'!B46</f>
        <v>0</v>
      </c>
      <c r="D53" s="188">
        <f>'WP (Pilot - Pilot)'!C46</f>
        <v>0</v>
      </c>
      <c r="E53" s="169">
        <f>'WP (Pilot - Pilot)'!D46</f>
        <v>0</v>
      </c>
      <c r="F53" s="170">
        <f>'WP (Pilot - Pilot)'!E46</f>
        <v>0</v>
      </c>
      <c r="G53" s="188">
        <f>'WP (Pilot - Pilot)'!F46</f>
        <v>0</v>
      </c>
      <c r="H53" s="171">
        <f>'WP (Pilot - Pilot)'!G46</f>
        <v>0</v>
      </c>
      <c r="I53" s="172">
        <f t="shared" si="2"/>
        <v>13</v>
      </c>
      <c r="J53" s="189" t="str">
        <f>'WP (Pilot - Pilot)'!I46</f>
        <v xml:space="preserve"> </v>
      </c>
      <c r="K53" s="174" t="str">
        <f>'WP (Pilot - Pilot)'!J46</f>
        <v xml:space="preserve"> </v>
      </c>
      <c r="L53" s="187" t="e">
        <f t="shared" si="1"/>
        <v>#VALUE!</v>
      </c>
      <c r="M53" s="197" t="str">
        <f>'WP (Pilot - Pilot)'!N46</f>
        <v>See DOSCA &amp; ADTT</v>
      </c>
      <c r="N53" s="75">
        <f>'WP (Pilot - Pilot)'!O46</f>
        <v>514</v>
      </c>
      <c r="O53" s="77">
        <f>'WP (Pilot - Pilot)'!P46</f>
        <v>30</v>
      </c>
      <c r="P53" s="164"/>
      <c r="Q53" s="324"/>
      <c r="R53" s="324"/>
      <c r="S53" s="324"/>
      <c r="T53" s="324"/>
    </row>
    <row r="54" spans="2:20" ht="24.95" customHeight="1" x14ac:dyDescent="0.25">
      <c r="B54" s="68">
        <f>'WP (Pilot - Pilot)'!A47</f>
        <v>38</v>
      </c>
      <c r="C54" s="176">
        <f>'WP (Pilot - Pilot)'!B47</f>
        <v>0</v>
      </c>
      <c r="D54" s="177">
        <f>'WP (Pilot - Pilot)'!C47</f>
        <v>0</v>
      </c>
      <c r="E54" s="178">
        <f>'WP (Pilot - Pilot)'!D47</f>
        <v>0</v>
      </c>
      <c r="F54" s="179">
        <f>'WP (Pilot - Pilot)'!E47</f>
        <v>0</v>
      </c>
      <c r="G54" s="177">
        <f>'WP (Pilot - Pilot)'!F47</f>
        <v>0</v>
      </c>
      <c r="H54" s="180">
        <f>'WP (Pilot - Pilot)'!G47</f>
        <v>0</v>
      </c>
      <c r="I54" s="181">
        <f t="shared" si="2"/>
        <v>13</v>
      </c>
      <c r="J54" s="190" t="str">
        <f>'WP (Pilot - Pilot)'!I47</f>
        <v xml:space="preserve"> </v>
      </c>
      <c r="K54" s="183" t="str">
        <f>'WP (Pilot - Pilot)'!J47</f>
        <v xml:space="preserve"> </v>
      </c>
      <c r="L54" s="184" t="e">
        <f t="shared" si="1"/>
        <v>#VALUE!</v>
      </c>
      <c r="M54" s="198" t="str">
        <f>'WP (Pilot - Pilot)'!N47</f>
        <v>See DOSCA &amp; ADTT</v>
      </c>
      <c r="N54" s="74">
        <f>'WP (Pilot - Pilot)'!O47</f>
        <v>705</v>
      </c>
      <c r="O54" s="76">
        <f>'WP (Pilot - Pilot)'!P47</f>
        <v>30</v>
      </c>
      <c r="P54" s="163"/>
      <c r="Q54" s="323"/>
      <c r="R54" s="323"/>
      <c r="S54" s="323"/>
      <c r="T54" s="323"/>
    </row>
    <row r="55" spans="2:20" ht="24.95" customHeight="1" x14ac:dyDescent="0.25">
      <c r="B55" s="68">
        <f>'WP (Pilot - Pilot)'!A48</f>
        <v>39</v>
      </c>
      <c r="C55" s="167">
        <f>'WP (Pilot - Pilot)'!B48</f>
        <v>0</v>
      </c>
      <c r="D55" s="188">
        <f>'WP (Pilot - Pilot)'!C48</f>
        <v>0</v>
      </c>
      <c r="E55" s="169">
        <f>'WP (Pilot - Pilot)'!D48</f>
        <v>0</v>
      </c>
      <c r="F55" s="170">
        <f>'WP (Pilot - Pilot)'!E48</f>
        <v>0</v>
      </c>
      <c r="G55" s="188">
        <f>'WP (Pilot - Pilot)'!F48</f>
        <v>0</v>
      </c>
      <c r="H55" s="171">
        <f>'WP (Pilot - Pilot)'!G48</f>
        <v>0</v>
      </c>
      <c r="I55" s="172">
        <f t="shared" si="2"/>
        <v>13</v>
      </c>
      <c r="J55" s="189" t="str">
        <f>'WP (Pilot - Pilot)'!I48</f>
        <v xml:space="preserve"> </v>
      </c>
      <c r="K55" s="174" t="str">
        <f>'WP (Pilot - Pilot)'!J48</f>
        <v xml:space="preserve"> </v>
      </c>
      <c r="L55" s="187" t="e">
        <f t="shared" si="1"/>
        <v>#VALUE!</v>
      </c>
      <c r="M55" s="197" t="str">
        <f>'WP (Pilot - Pilot)'!N48</f>
        <v>See DOSCA &amp; ADTT</v>
      </c>
      <c r="N55" s="75">
        <f>'WP (Pilot - Pilot)'!O48</f>
        <v>33</v>
      </c>
      <c r="O55" s="77">
        <f>'WP (Pilot - Pilot)'!P48</f>
        <v>30</v>
      </c>
      <c r="P55" s="164"/>
      <c r="Q55" s="324"/>
      <c r="R55" s="324"/>
      <c r="S55" s="324"/>
      <c r="T55" s="324"/>
    </row>
    <row r="56" spans="2:20" ht="24.95" customHeight="1" x14ac:dyDescent="0.25">
      <c r="B56" s="68">
        <f>'WP (Pilot - Pilot)'!A49</f>
        <v>40</v>
      </c>
      <c r="C56" s="176">
        <f>'WP (Pilot - Pilot)'!B49</f>
        <v>0</v>
      </c>
      <c r="D56" s="177">
        <f>'WP (Pilot - Pilot)'!C49</f>
        <v>0</v>
      </c>
      <c r="E56" s="178">
        <f>'WP (Pilot - Pilot)'!D49</f>
        <v>0</v>
      </c>
      <c r="F56" s="179">
        <f>'WP (Pilot - Pilot)'!E49</f>
        <v>0</v>
      </c>
      <c r="G56" s="177">
        <f>'WP (Pilot - Pilot)'!F49</f>
        <v>0</v>
      </c>
      <c r="H56" s="180">
        <f>'WP (Pilot - Pilot)'!G49</f>
        <v>0</v>
      </c>
      <c r="I56" s="181">
        <f t="shared" si="2"/>
        <v>13</v>
      </c>
      <c r="J56" s="190" t="str">
        <f>'WP (Pilot - Pilot)'!I49</f>
        <v xml:space="preserve"> </v>
      </c>
      <c r="K56" s="183" t="str">
        <f>'WP (Pilot - Pilot)'!J49</f>
        <v xml:space="preserve"> </v>
      </c>
      <c r="L56" s="184" t="e">
        <f t="shared" si="1"/>
        <v>#VALUE!</v>
      </c>
      <c r="M56" s="198" t="str">
        <f>'WP (Pilot - Pilot)'!N49</f>
        <v>See DOSCA &amp; ADTT</v>
      </c>
      <c r="N56" s="74">
        <f>'WP (Pilot - Pilot)'!O49</f>
        <v>28</v>
      </c>
      <c r="O56" s="76">
        <f>'WP (Pilot - Pilot)'!P49</f>
        <v>30</v>
      </c>
      <c r="P56" s="163"/>
      <c r="Q56" s="323"/>
      <c r="R56" s="323"/>
      <c r="S56" s="323"/>
      <c r="T56" s="323"/>
    </row>
    <row r="57" spans="2:20" ht="24.95" customHeight="1" x14ac:dyDescent="0.25">
      <c r="B57" s="68">
        <f>'WP (Pilot - Pilot)'!A50</f>
        <v>41</v>
      </c>
      <c r="C57" s="167">
        <f>'WP (Pilot - Pilot)'!B50</f>
        <v>0</v>
      </c>
      <c r="D57" s="188">
        <f>'WP (Pilot - Pilot)'!C50</f>
        <v>0</v>
      </c>
      <c r="E57" s="169">
        <f>'WP (Pilot - Pilot)'!D50</f>
        <v>0</v>
      </c>
      <c r="F57" s="170">
        <f>'WP (Pilot - Pilot)'!E50</f>
        <v>0</v>
      </c>
      <c r="G57" s="188">
        <f>'WP (Pilot - Pilot)'!F50</f>
        <v>0</v>
      </c>
      <c r="H57" s="171">
        <f>'WP (Pilot - Pilot)'!G50</f>
        <v>0</v>
      </c>
      <c r="I57" s="172">
        <f t="shared" si="2"/>
        <v>13</v>
      </c>
      <c r="J57" s="189" t="str">
        <f>'WP (Pilot - Pilot)'!I50</f>
        <v xml:space="preserve"> </v>
      </c>
      <c r="K57" s="174" t="str">
        <f>'WP (Pilot - Pilot)'!J50</f>
        <v xml:space="preserve"> </v>
      </c>
      <c r="L57" s="187" t="e">
        <f t="shared" si="1"/>
        <v>#VALUE!</v>
      </c>
      <c r="M57" s="197" t="str">
        <f>'WP (Pilot - Pilot)'!N50</f>
        <v>See DOSCA &amp; ADTT</v>
      </c>
      <c r="N57" s="75">
        <f>'WP (Pilot - Pilot)'!O50</f>
        <v>34</v>
      </c>
      <c r="O57" s="77">
        <f>'WP (Pilot - Pilot)'!P50</f>
        <v>20</v>
      </c>
      <c r="P57" s="164"/>
      <c r="Q57" s="324"/>
      <c r="R57" s="324"/>
      <c r="S57" s="324"/>
      <c r="T57" s="324"/>
    </row>
    <row r="58" spans="2:20" ht="24.95" customHeight="1" x14ac:dyDescent="0.25">
      <c r="B58" s="68">
        <f>'WP (Pilot - Pilot)'!A51</f>
        <v>42</v>
      </c>
      <c r="C58" s="176">
        <f>'WP (Pilot - Pilot)'!B51</f>
        <v>0</v>
      </c>
      <c r="D58" s="177">
        <f>'WP (Pilot - Pilot)'!C51</f>
        <v>0</v>
      </c>
      <c r="E58" s="178">
        <f>'WP (Pilot - Pilot)'!D51</f>
        <v>0</v>
      </c>
      <c r="F58" s="179">
        <f>'WP (Pilot - Pilot)'!E51</f>
        <v>0</v>
      </c>
      <c r="G58" s="177">
        <f>'WP (Pilot - Pilot)'!F51</f>
        <v>0</v>
      </c>
      <c r="H58" s="180">
        <f>'WP (Pilot - Pilot)'!G51</f>
        <v>0</v>
      </c>
      <c r="I58" s="181">
        <f t="shared" si="2"/>
        <v>13</v>
      </c>
      <c r="J58" s="190" t="str">
        <f>'WP (Pilot - Pilot)'!I51</f>
        <v xml:space="preserve"> </v>
      </c>
      <c r="K58" s="183" t="str">
        <f>'WP (Pilot - Pilot)'!J51</f>
        <v xml:space="preserve"> </v>
      </c>
      <c r="L58" s="184" t="e">
        <f t="shared" si="1"/>
        <v>#VALUE!</v>
      </c>
      <c r="M58" s="198" t="str">
        <f>'WP (Pilot - Pilot)'!N51</f>
        <v>See DOSCA &amp; ADTT</v>
      </c>
      <c r="N58" s="74">
        <f>'WP (Pilot - Pilot)'!O51</f>
        <v>59</v>
      </c>
      <c r="O58" s="76">
        <f>'WP (Pilot - Pilot)'!P51</f>
        <v>20</v>
      </c>
      <c r="P58" s="163"/>
      <c r="Q58" s="323"/>
      <c r="R58" s="323"/>
      <c r="S58" s="323"/>
      <c r="T58" s="323"/>
    </row>
    <row r="59" spans="2:20" ht="24.95" customHeight="1" x14ac:dyDescent="0.25">
      <c r="B59" s="68">
        <f>'WP (Pilot - Pilot)'!A52</f>
        <v>43</v>
      </c>
      <c r="C59" s="167">
        <f>'WP (Pilot - Pilot)'!B52</f>
        <v>0</v>
      </c>
      <c r="D59" s="188">
        <f>'WP (Pilot - Pilot)'!C52</f>
        <v>0</v>
      </c>
      <c r="E59" s="169">
        <f>'WP (Pilot - Pilot)'!D52</f>
        <v>0</v>
      </c>
      <c r="F59" s="170">
        <f>'WP (Pilot - Pilot)'!E52</f>
        <v>0</v>
      </c>
      <c r="G59" s="188">
        <f>'WP (Pilot - Pilot)'!F52</f>
        <v>0</v>
      </c>
      <c r="H59" s="171">
        <f>'WP (Pilot - Pilot)'!G52</f>
        <v>0</v>
      </c>
      <c r="I59" s="172">
        <f t="shared" si="2"/>
        <v>13</v>
      </c>
      <c r="J59" s="189" t="str">
        <f>'WP (Pilot - Pilot)'!I52</f>
        <v xml:space="preserve"> </v>
      </c>
      <c r="K59" s="174" t="str">
        <f>'WP (Pilot - Pilot)'!J52</f>
        <v xml:space="preserve"> </v>
      </c>
      <c r="L59" s="187" t="e">
        <f t="shared" si="1"/>
        <v>#VALUE!</v>
      </c>
      <c r="M59" s="197" t="str">
        <f>'WP (Pilot - Pilot)'!N52</f>
        <v>See DOSCA &amp; ADTT</v>
      </c>
      <c r="N59" s="75">
        <f>'WP (Pilot - Pilot)'!O52</f>
        <v>36</v>
      </c>
      <c r="O59" s="77">
        <f>'WP (Pilot - Pilot)'!P52</f>
        <v>20</v>
      </c>
      <c r="P59" s="164"/>
      <c r="Q59" s="237"/>
      <c r="R59" s="238"/>
      <c r="S59" s="238"/>
      <c r="T59" s="239"/>
    </row>
    <row r="60" spans="2:20" ht="24.95" customHeight="1" x14ac:dyDescent="0.25">
      <c r="B60" s="68">
        <f>'WP (Pilot - Pilot)'!A53</f>
        <v>44</v>
      </c>
      <c r="C60" s="176">
        <f>'WP (Pilot - Pilot)'!B53</f>
        <v>0</v>
      </c>
      <c r="D60" s="177">
        <f>'WP (Pilot - Pilot)'!C53</f>
        <v>0</v>
      </c>
      <c r="E60" s="178" t="str">
        <f>'WP (Pilot - Pilot)'!D53</f>
        <v>N</v>
      </c>
      <c r="F60" s="179">
        <f>'WP (Pilot - Pilot)'!E53</f>
        <v>0</v>
      </c>
      <c r="G60" s="177">
        <f>'WP (Pilot - Pilot)'!F53</f>
        <v>0</v>
      </c>
      <c r="H60" s="180" t="str">
        <f>'WP (Pilot - Pilot)'!G53</f>
        <v>E</v>
      </c>
      <c r="I60" s="181">
        <f t="shared" si="2"/>
        <v>13</v>
      </c>
      <c r="J60" s="190" t="str">
        <f>'WP (Pilot - Pilot)'!I53</f>
        <v xml:space="preserve"> </v>
      </c>
      <c r="K60" s="183" t="str">
        <f>'WP (Pilot - Pilot)'!J53</f>
        <v xml:space="preserve"> </v>
      </c>
      <c r="L60" s="184" t="e">
        <f t="shared" si="1"/>
        <v>#VALUE!</v>
      </c>
      <c r="M60" s="198" t="str">
        <f>'WP (Pilot - Pilot)'!N53</f>
        <v>See DOSCA &amp; ADTT</v>
      </c>
      <c r="N60" s="74">
        <f>'WP (Pilot - Pilot)'!O53</f>
        <v>41</v>
      </c>
      <c r="O60" s="76">
        <f>'WP (Pilot - Pilot)'!P53</f>
        <v>6</v>
      </c>
      <c r="P60" s="163"/>
      <c r="Q60" s="240"/>
      <c r="R60" s="241"/>
      <c r="S60" s="241"/>
      <c r="T60" s="242"/>
    </row>
    <row r="61" spans="2:20" ht="24.95" customHeight="1" x14ac:dyDescent="0.25">
      <c r="B61" s="68">
        <f>'WP (Pilot - Pilot)'!A54</f>
        <v>45</v>
      </c>
      <c r="C61" s="167">
        <f>'WP (Pilot - Pilot)'!B54</f>
        <v>0</v>
      </c>
      <c r="D61" s="188">
        <f>'WP (Pilot - Pilot)'!C54</f>
        <v>0</v>
      </c>
      <c r="E61" s="169" t="str">
        <f>'WP (Pilot - Pilot)'!D54</f>
        <v>N</v>
      </c>
      <c r="F61" s="170">
        <f>'WP (Pilot - Pilot)'!E54</f>
        <v>0</v>
      </c>
      <c r="G61" s="188">
        <f>'WP (Pilot - Pilot)'!F54</f>
        <v>0</v>
      </c>
      <c r="H61" s="171" t="str">
        <f>'WP (Pilot - Pilot)'!G54</f>
        <v>E</v>
      </c>
      <c r="I61" s="172">
        <f t="shared" si="2"/>
        <v>13</v>
      </c>
      <c r="J61" s="189" t="str">
        <f>'WP (Pilot - Pilot)'!I54</f>
        <v xml:space="preserve"> </v>
      </c>
      <c r="K61" s="174" t="str">
        <f>'WP (Pilot - Pilot)'!J54</f>
        <v xml:space="preserve"> </v>
      </c>
      <c r="L61" s="187" t="e">
        <f t="shared" si="1"/>
        <v>#VALUE!</v>
      </c>
      <c r="M61" s="197" t="str">
        <f>'WP (Pilot - Pilot)'!N54</f>
        <v>See DOSCA &amp; ADTT</v>
      </c>
      <c r="N61" s="75">
        <f>'WP (Pilot - Pilot)'!O54</f>
        <v>42</v>
      </c>
      <c r="O61" s="77">
        <f>'WP (Pilot - Pilot)'!P54</f>
        <v>6</v>
      </c>
      <c r="P61" s="164"/>
      <c r="Q61" s="237"/>
      <c r="R61" s="238"/>
      <c r="S61" s="238"/>
      <c r="T61" s="239"/>
    </row>
    <row r="62" spans="2:20" ht="24.95" customHeight="1" x14ac:dyDescent="0.25">
      <c r="B62" s="68">
        <f>'WP (Pilot - Pilot)'!A55</f>
        <v>46</v>
      </c>
      <c r="C62" s="176">
        <f>'WP (Pilot - Pilot)'!B55</f>
        <v>0</v>
      </c>
      <c r="D62" s="177">
        <f>'WP (Pilot - Pilot)'!C55</f>
        <v>0</v>
      </c>
      <c r="E62" s="178" t="str">
        <f>'WP (Pilot - Pilot)'!D55</f>
        <v>N</v>
      </c>
      <c r="F62" s="179">
        <f>'WP (Pilot - Pilot)'!E55</f>
        <v>0</v>
      </c>
      <c r="G62" s="177">
        <f>'WP (Pilot - Pilot)'!F55</f>
        <v>0</v>
      </c>
      <c r="H62" s="180" t="str">
        <f>'WP (Pilot - Pilot)'!G55</f>
        <v>E</v>
      </c>
      <c r="I62" s="181">
        <f t="shared" si="2"/>
        <v>13</v>
      </c>
      <c r="J62" s="190" t="str">
        <f>'WP (Pilot - Pilot)'!I55</f>
        <v xml:space="preserve"> </v>
      </c>
      <c r="K62" s="183" t="str">
        <f>'WP (Pilot - Pilot)'!J55</f>
        <v xml:space="preserve"> </v>
      </c>
      <c r="L62" s="184" t="e">
        <f t="shared" si="1"/>
        <v>#VALUE!</v>
      </c>
      <c r="M62" s="198" t="str">
        <f>'WP (Pilot - Pilot)'!N55</f>
        <v>See DOSCA &amp; ADTT</v>
      </c>
      <c r="N62" s="74">
        <f>'WP (Pilot - Pilot)'!O55</f>
        <v>42</v>
      </c>
      <c r="O62" s="76">
        <f>'WP (Pilot - Pilot)'!P55</f>
        <v>6</v>
      </c>
      <c r="P62" s="163"/>
      <c r="Q62" s="322"/>
      <c r="R62" s="322"/>
      <c r="S62" s="322"/>
      <c r="T62" s="322"/>
    </row>
    <row r="63" spans="2:20" ht="24.95" customHeight="1" x14ac:dyDescent="0.25">
      <c r="B63" s="68">
        <f>'WP (Pilot - Pilot)'!A56</f>
        <v>47</v>
      </c>
      <c r="C63" s="167">
        <f>'WP (Pilot - Pilot)'!B56</f>
        <v>0</v>
      </c>
      <c r="D63" s="188">
        <f>'WP (Pilot - Pilot)'!C56</f>
        <v>0</v>
      </c>
      <c r="E63" s="169" t="str">
        <f>'WP (Pilot - Pilot)'!D56</f>
        <v>N</v>
      </c>
      <c r="F63" s="170">
        <f>'WP (Pilot - Pilot)'!E56</f>
        <v>0</v>
      </c>
      <c r="G63" s="188">
        <f>'WP (Pilot - Pilot)'!F56</f>
        <v>0</v>
      </c>
      <c r="H63" s="171" t="str">
        <f>'WP (Pilot - Pilot)'!G56</f>
        <v>E</v>
      </c>
      <c r="I63" s="172">
        <f t="shared" si="2"/>
        <v>13</v>
      </c>
      <c r="J63" s="189" t="str">
        <f>'WP (Pilot - Pilot)'!I56</f>
        <v xml:space="preserve"> </v>
      </c>
      <c r="K63" s="174" t="str">
        <f>'WP (Pilot - Pilot)'!J56</f>
        <v xml:space="preserve"> </v>
      </c>
      <c r="L63" s="187" t="e">
        <f t="shared" si="1"/>
        <v>#VALUE!</v>
      </c>
      <c r="M63" s="197" t="str">
        <f>'WP (Pilot - Pilot)'!N56</f>
        <v>See DOSCA &amp; ADTT</v>
      </c>
      <c r="N63" s="75">
        <f>'WP (Pilot - Pilot)'!O56</f>
        <v>41</v>
      </c>
      <c r="O63" s="77">
        <f>'WP (Pilot - Pilot)'!P56</f>
        <v>6</v>
      </c>
      <c r="P63" s="164"/>
      <c r="Q63" s="325"/>
      <c r="R63" s="325"/>
      <c r="S63" s="325"/>
      <c r="T63" s="325"/>
    </row>
    <row r="64" spans="2:20" ht="24.95" customHeight="1" x14ac:dyDescent="0.25">
      <c r="B64" s="68">
        <f>'WP (Pilot - Pilot)'!A57</f>
        <v>48</v>
      </c>
      <c r="C64" s="176">
        <f>'WP (Pilot - Pilot)'!B57</f>
        <v>0</v>
      </c>
      <c r="D64" s="177">
        <f>'WP (Pilot - Pilot)'!C57</f>
        <v>0</v>
      </c>
      <c r="E64" s="178" t="str">
        <f>'WP (Pilot - Pilot)'!D57</f>
        <v>N</v>
      </c>
      <c r="F64" s="179">
        <f>'WP (Pilot - Pilot)'!E57</f>
        <v>0</v>
      </c>
      <c r="G64" s="177">
        <f>'WP (Pilot - Pilot)'!F57</f>
        <v>0</v>
      </c>
      <c r="H64" s="180" t="str">
        <f>'WP (Pilot - Pilot)'!G57</f>
        <v>E</v>
      </c>
      <c r="I64" s="181">
        <f t="shared" si="2"/>
        <v>13</v>
      </c>
      <c r="J64" s="190" t="str">
        <f>'WP (Pilot - Pilot)'!I57</f>
        <v xml:space="preserve"> </v>
      </c>
      <c r="K64" s="183" t="str">
        <f>'WP (Pilot - Pilot)'!J57</f>
        <v xml:space="preserve"> </v>
      </c>
      <c r="L64" s="184" t="e">
        <f t="shared" si="1"/>
        <v>#VALUE!</v>
      </c>
      <c r="M64" s="198" t="str">
        <f>'WP (Pilot - Pilot)'!N57</f>
        <v>See DOSCA &amp; ADTT</v>
      </c>
      <c r="N64" s="74">
        <f>'WP (Pilot - Pilot)'!O57</f>
        <v>29</v>
      </c>
      <c r="O64" s="76">
        <f>'WP (Pilot - Pilot)'!P57</f>
        <v>6</v>
      </c>
      <c r="P64" s="163"/>
      <c r="Q64" s="322"/>
      <c r="R64" s="322"/>
      <c r="S64" s="322"/>
      <c r="T64" s="322"/>
    </row>
    <row r="65" spans="2:20" ht="24.95" customHeight="1" x14ac:dyDescent="0.25">
      <c r="B65" s="68">
        <f>'WP (Pilot - Pilot)'!A58</f>
        <v>49</v>
      </c>
      <c r="C65" s="167">
        <f>'WP (Pilot - Pilot)'!B58</f>
        <v>0</v>
      </c>
      <c r="D65" s="188">
        <f>'WP (Pilot - Pilot)'!C58</f>
        <v>0</v>
      </c>
      <c r="E65" s="169" t="str">
        <f>'WP (Pilot - Pilot)'!D58</f>
        <v>N</v>
      </c>
      <c r="F65" s="170">
        <f>'WP (Pilot - Pilot)'!E58</f>
        <v>0</v>
      </c>
      <c r="G65" s="188">
        <f>'WP (Pilot - Pilot)'!F58</f>
        <v>0</v>
      </c>
      <c r="H65" s="171" t="str">
        <f>'WP (Pilot - Pilot)'!G58</f>
        <v>E</v>
      </c>
      <c r="I65" s="172">
        <f t="shared" si="2"/>
        <v>13</v>
      </c>
      <c r="J65" s="189" t="str">
        <f>'WP (Pilot - Pilot)'!I58</f>
        <v xml:space="preserve"> </v>
      </c>
      <c r="K65" s="174" t="str">
        <f>'WP (Pilot - Pilot)'!J58</f>
        <v xml:space="preserve"> </v>
      </c>
      <c r="L65" s="187" t="e">
        <f t="shared" si="1"/>
        <v>#VALUE!</v>
      </c>
      <c r="M65" s="197" t="str">
        <f>'WP (Pilot - Pilot)'!N58</f>
        <v>See DOSCA &amp; ADTT</v>
      </c>
      <c r="N65" s="75">
        <f>'WP (Pilot - Pilot)'!O58</f>
        <v>25.9</v>
      </c>
      <c r="O65" s="77">
        <f>'WP (Pilot - Pilot)'!P58</f>
        <v>6</v>
      </c>
      <c r="P65" s="164"/>
      <c r="Q65" s="319"/>
      <c r="R65" s="320"/>
      <c r="S65" s="320"/>
      <c r="T65" s="321"/>
    </row>
    <row r="66" spans="2:20" ht="24.95" customHeight="1" x14ac:dyDescent="0.25">
      <c r="B66" s="68">
        <f>'WP (Pilot - Pilot)'!A59</f>
        <v>50</v>
      </c>
      <c r="C66" s="176">
        <f>'WP (Pilot - Pilot)'!B59</f>
        <v>0</v>
      </c>
      <c r="D66" s="177">
        <f>'WP (Pilot - Pilot)'!C59</f>
        <v>0</v>
      </c>
      <c r="E66" s="178" t="str">
        <f>'WP (Pilot - Pilot)'!D59</f>
        <v>N</v>
      </c>
      <c r="F66" s="179">
        <f>'WP (Pilot - Pilot)'!E59</f>
        <v>0</v>
      </c>
      <c r="G66" s="177">
        <f>'WP (Pilot - Pilot)'!F59</f>
        <v>0</v>
      </c>
      <c r="H66" s="180" t="str">
        <f>'WP (Pilot - Pilot)'!G59</f>
        <v>E</v>
      </c>
      <c r="I66" s="181">
        <f t="shared" si="2"/>
        <v>13</v>
      </c>
      <c r="J66" s="190" t="str">
        <f>'WP (Pilot - Pilot)'!I59</f>
        <v xml:space="preserve"> </v>
      </c>
      <c r="K66" s="183" t="str">
        <f>'WP (Pilot - Pilot)'!J59</f>
        <v xml:space="preserve"> </v>
      </c>
      <c r="L66" s="184" t="e">
        <f t="shared" si="1"/>
        <v>#VALUE!</v>
      </c>
      <c r="M66" s="198" t="str">
        <f>'WP (Pilot - Pilot)'!N59</f>
        <v>See DOSCA &amp; ADTT</v>
      </c>
      <c r="N66" s="74">
        <f>'WP (Pilot - Pilot)'!O59</f>
        <v>24</v>
      </c>
      <c r="O66" s="76">
        <f>'WP (Pilot - Pilot)'!P59</f>
        <v>6</v>
      </c>
      <c r="P66" s="163"/>
      <c r="Q66" s="326"/>
      <c r="R66" s="327"/>
      <c r="S66" s="327"/>
      <c r="T66" s="328"/>
    </row>
    <row r="67" spans="2:20" ht="24.95" customHeight="1" x14ac:dyDescent="0.25">
      <c r="B67" s="68">
        <f>'WP (Pilot - Pilot)'!A60</f>
        <v>51</v>
      </c>
      <c r="C67" s="167">
        <f>'WP (Pilot - Pilot)'!B60</f>
        <v>0</v>
      </c>
      <c r="D67" s="188">
        <f>'WP (Pilot - Pilot)'!C60</f>
        <v>0</v>
      </c>
      <c r="E67" s="169" t="str">
        <f>'WP (Pilot - Pilot)'!D60</f>
        <v>N</v>
      </c>
      <c r="F67" s="170">
        <f>'WP (Pilot - Pilot)'!E60</f>
        <v>0</v>
      </c>
      <c r="G67" s="188">
        <f>'WP (Pilot - Pilot)'!F60</f>
        <v>0</v>
      </c>
      <c r="H67" s="171" t="str">
        <f>'WP (Pilot - Pilot)'!G60</f>
        <v>E</v>
      </c>
      <c r="I67" s="172">
        <f t="shared" si="2"/>
        <v>13</v>
      </c>
      <c r="J67" s="189" t="str">
        <f>'WP (Pilot - Pilot)'!I60</f>
        <v xml:space="preserve"> </v>
      </c>
      <c r="K67" s="174" t="str">
        <f>'WP (Pilot - Pilot)'!J60</f>
        <v xml:space="preserve"> </v>
      </c>
      <c r="L67" s="187" t="e">
        <f t="shared" si="1"/>
        <v>#VALUE!</v>
      </c>
      <c r="M67" s="197" t="str">
        <f>'WP (Pilot - Pilot)'!N60</f>
        <v>See DOSCA &amp; ADTT</v>
      </c>
      <c r="N67" s="75">
        <f>'WP (Pilot - Pilot)'!O60</f>
        <v>37</v>
      </c>
      <c r="O67" s="77">
        <f>'WP (Pilot - Pilot)'!P60</f>
        <v>6</v>
      </c>
      <c r="P67" s="164"/>
      <c r="Q67" s="319"/>
      <c r="R67" s="320"/>
      <c r="S67" s="320"/>
      <c r="T67" s="321"/>
    </row>
    <row r="68" spans="2:20" ht="24.95" customHeight="1" x14ac:dyDescent="0.25">
      <c r="B68" s="68">
        <f>'WP (Pilot - Pilot)'!A61</f>
        <v>52</v>
      </c>
      <c r="C68" s="176">
        <f>'WP (Pilot - Pilot)'!B61</f>
        <v>0</v>
      </c>
      <c r="D68" s="177">
        <f>'WP (Pilot - Pilot)'!C61</f>
        <v>0</v>
      </c>
      <c r="E68" s="178" t="str">
        <f>'WP (Pilot - Pilot)'!D61</f>
        <v>N</v>
      </c>
      <c r="F68" s="179">
        <f>'WP (Pilot - Pilot)'!E61</f>
        <v>0</v>
      </c>
      <c r="G68" s="177">
        <f>'WP (Pilot - Pilot)'!F61</f>
        <v>0</v>
      </c>
      <c r="H68" s="180" t="str">
        <f>'WP (Pilot - Pilot)'!G61</f>
        <v>E</v>
      </c>
      <c r="I68" s="181">
        <f t="shared" si="2"/>
        <v>13</v>
      </c>
      <c r="J68" s="190" t="str">
        <f>'WP (Pilot - Pilot)'!I61</f>
        <v xml:space="preserve"> </v>
      </c>
      <c r="K68" s="183" t="str">
        <f>'WP (Pilot - Pilot)'!J61</f>
        <v xml:space="preserve"> </v>
      </c>
      <c r="L68" s="184" t="e">
        <f t="shared" si="1"/>
        <v>#VALUE!</v>
      </c>
      <c r="M68" s="198" t="str">
        <f>'WP (Pilot - Pilot)'!N61</f>
        <v>See DOSCA &amp; ADTT</v>
      </c>
      <c r="N68" s="74">
        <f>'WP (Pilot - Pilot)'!O61</f>
        <v>37</v>
      </c>
      <c r="O68" s="76">
        <f>'WP (Pilot - Pilot)'!P61</f>
        <v>6</v>
      </c>
      <c r="P68" s="163"/>
      <c r="Q68" s="322"/>
      <c r="R68" s="322"/>
      <c r="S68" s="322"/>
      <c r="T68" s="322"/>
    </row>
    <row r="69" spans="2:20" ht="24.95" customHeight="1" x14ac:dyDescent="0.25">
      <c r="B69" s="68">
        <f>'WP (Pilot - Pilot)'!A62</f>
        <v>53</v>
      </c>
      <c r="C69" s="167">
        <f>'WP (Pilot - Pilot)'!B62</f>
        <v>0</v>
      </c>
      <c r="D69" s="188">
        <f>'WP (Pilot - Pilot)'!C62</f>
        <v>0</v>
      </c>
      <c r="E69" s="169" t="str">
        <f>'WP (Pilot - Pilot)'!D62</f>
        <v>N</v>
      </c>
      <c r="F69" s="170">
        <f>'WP (Pilot - Pilot)'!E62</f>
        <v>0</v>
      </c>
      <c r="G69" s="188">
        <f>'WP (Pilot - Pilot)'!F62</f>
        <v>0</v>
      </c>
      <c r="H69" s="171" t="str">
        <f>'WP (Pilot - Pilot)'!G62</f>
        <v>E</v>
      </c>
      <c r="I69" s="172">
        <f t="shared" si="2"/>
        <v>13</v>
      </c>
      <c r="J69" s="189" t="str">
        <f>'WP (Pilot - Pilot)'!I62</f>
        <v xml:space="preserve"> </v>
      </c>
      <c r="K69" s="174" t="str">
        <f>'WP (Pilot - Pilot)'!J62</f>
        <v xml:space="preserve"> </v>
      </c>
      <c r="L69" s="187" t="e">
        <f t="shared" si="1"/>
        <v>#VALUE!</v>
      </c>
      <c r="M69" s="197" t="str">
        <f>'WP (Pilot - Pilot)'!N62</f>
        <v>See DOSCA &amp; ADTT</v>
      </c>
      <c r="N69" s="75">
        <f>'WP (Pilot - Pilot)'!O62</f>
        <v>30</v>
      </c>
      <c r="O69" s="77">
        <f>'WP (Pilot - Pilot)'!P62</f>
        <v>6</v>
      </c>
      <c r="P69" s="164"/>
      <c r="Q69" s="319"/>
      <c r="R69" s="320"/>
      <c r="S69" s="320"/>
      <c r="T69" s="321"/>
    </row>
    <row r="70" spans="2:20" ht="24.95" customHeight="1" x14ac:dyDescent="0.25">
      <c r="B70" s="68">
        <f>'WP (Pilot - Pilot)'!A63</f>
        <v>54</v>
      </c>
      <c r="C70" s="176">
        <f>'WP (Pilot - Pilot)'!B63</f>
        <v>0</v>
      </c>
      <c r="D70" s="177">
        <f>'WP (Pilot - Pilot)'!C63</f>
        <v>0</v>
      </c>
      <c r="E70" s="178" t="str">
        <f>'WP (Pilot - Pilot)'!D63</f>
        <v>N</v>
      </c>
      <c r="F70" s="179">
        <f>'WP (Pilot - Pilot)'!E63</f>
        <v>0</v>
      </c>
      <c r="G70" s="177">
        <f>'WP (Pilot - Pilot)'!F63</f>
        <v>0</v>
      </c>
      <c r="H70" s="180" t="str">
        <f>'WP (Pilot - Pilot)'!G63</f>
        <v>E</v>
      </c>
      <c r="I70" s="181">
        <f t="shared" si="2"/>
        <v>13</v>
      </c>
      <c r="J70" s="190" t="str">
        <f>'WP (Pilot - Pilot)'!I63</f>
        <v xml:space="preserve"> </v>
      </c>
      <c r="K70" s="183" t="str">
        <f>'WP (Pilot - Pilot)'!J63</f>
        <v xml:space="preserve"> </v>
      </c>
      <c r="L70" s="184" t="e">
        <f t="shared" si="1"/>
        <v>#VALUE!</v>
      </c>
      <c r="M70" s="198" t="str">
        <f>'WP (Pilot - Pilot)'!N63</f>
        <v>See DOSCA &amp; ADTT</v>
      </c>
      <c r="N70" s="74">
        <f>'WP (Pilot - Pilot)'!O63</f>
        <v>30</v>
      </c>
      <c r="O70" s="76">
        <f>'WP (Pilot - Pilot)'!P63</f>
        <v>6</v>
      </c>
      <c r="P70" s="163"/>
      <c r="Q70" s="240"/>
      <c r="R70" s="241"/>
      <c r="S70" s="241"/>
      <c r="T70" s="242"/>
    </row>
    <row r="71" spans="2:20" ht="24.95" customHeight="1" x14ac:dyDescent="0.25">
      <c r="B71" s="68">
        <f>'WP (Pilot - Pilot)'!A64</f>
        <v>55</v>
      </c>
      <c r="C71" s="167">
        <f>'WP (Pilot - Pilot)'!B64</f>
        <v>0</v>
      </c>
      <c r="D71" s="188">
        <f>'WP (Pilot - Pilot)'!C64</f>
        <v>0</v>
      </c>
      <c r="E71" s="169" t="str">
        <f>'WP (Pilot - Pilot)'!D64</f>
        <v>N</v>
      </c>
      <c r="F71" s="170">
        <f>'WP (Pilot - Pilot)'!E64</f>
        <v>0</v>
      </c>
      <c r="G71" s="188">
        <f>'WP (Pilot - Pilot)'!F64</f>
        <v>0</v>
      </c>
      <c r="H71" s="171" t="str">
        <f>'WP (Pilot - Pilot)'!G64</f>
        <v>E</v>
      </c>
      <c r="I71" s="172">
        <f t="shared" si="2"/>
        <v>13</v>
      </c>
      <c r="J71" s="189" t="str">
        <f>'WP (Pilot - Pilot)'!I64</f>
        <v xml:space="preserve"> </v>
      </c>
      <c r="K71" s="174" t="str">
        <f>'WP (Pilot - Pilot)'!J64</f>
        <v xml:space="preserve"> </v>
      </c>
      <c r="L71" s="187" t="e">
        <f t="shared" si="1"/>
        <v>#VALUE!</v>
      </c>
      <c r="M71" s="197" t="str">
        <f>'WP (Pilot - Pilot)'!N64</f>
        <v>See DOSCA &amp; ADTT</v>
      </c>
      <c r="N71" s="75">
        <f>'WP (Pilot - Pilot)'!O64</f>
        <v>24</v>
      </c>
      <c r="O71" s="77">
        <f>'WP (Pilot - Pilot)'!P64</f>
        <v>6</v>
      </c>
      <c r="P71" s="164"/>
      <c r="Q71" s="237"/>
      <c r="R71" s="238"/>
      <c r="S71" s="238"/>
      <c r="T71" s="239"/>
    </row>
    <row r="72" spans="2:20" ht="24.95" customHeight="1" x14ac:dyDescent="0.25">
      <c r="B72" s="68">
        <f>'WP (Pilot - Pilot)'!A65</f>
        <v>56</v>
      </c>
      <c r="C72" s="176">
        <f>'WP (Pilot - Pilot)'!B65</f>
        <v>0</v>
      </c>
      <c r="D72" s="177">
        <f>'WP (Pilot - Pilot)'!C65</f>
        <v>0</v>
      </c>
      <c r="E72" s="178" t="str">
        <f>'WP (Pilot - Pilot)'!D65</f>
        <v>N</v>
      </c>
      <c r="F72" s="179">
        <f>'WP (Pilot - Pilot)'!E65</f>
        <v>0</v>
      </c>
      <c r="G72" s="177">
        <f>'WP (Pilot - Pilot)'!F65</f>
        <v>0</v>
      </c>
      <c r="H72" s="180" t="str">
        <f>'WP (Pilot - Pilot)'!G65</f>
        <v>E</v>
      </c>
      <c r="I72" s="181">
        <f t="shared" si="2"/>
        <v>13</v>
      </c>
      <c r="J72" s="190" t="str">
        <f>'WP (Pilot - Pilot)'!I65</f>
        <v xml:space="preserve"> </v>
      </c>
      <c r="K72" s="183" t="str">
        <f>'WP (Pilot - Pilot)'!J65</f>
        <v xml:space="preserve"> </v>
      </c>
      <c r="L72" s="184" t="e">
        <f t="shared" si="1"/>
        <v>#VALUE!</v>
      </c>
      <c r="M72" s="198" t="str">
        <f>'WP (Pilot - Pilot)'!N65</f>
        <v>See DOSCA &amp; ADTT</v>
      </c>
      <c r="N72" s="74">
        <f>'WP (Pilot - Pilot)'!O65</f>
        <v>38</v>
      </c>
      <c r="O72" s="76">
        <f>'WP (Pilot - Pilot)'!P65</f>
        <v>6</v>
      </c>
      <c r="P72" s="163"/>
      <c r="Q72" s="322"/>
      <c r="R72" s="322"/>
      <c r="S72" s="322"/>
      <c r="T72" s="322"/>
    </row>
    <row r="73" spans="2:20" ht="24.95" customHeight="1" x14ac:dyDescent="0.25">
      <c r="B73" s="68">
        <f>'WP (Pilot - Pilot)'!A66</f>
        <v>57</v>
      </c>
      <c r="C73" s="167">
        <f>'WP (Pilot - Pilot)'!B66</f>
        <v>0</v>
      </c>
      <c r="D73" s="188">
        <f>'WP (Pilot - Pilot)'!C66</f>
        <v>0</v>
      </c>
      <c r="E73" s="169" t="str">
        <f>'WP (Pilot - Pilot)'!D66</f>
        <v>N</v>
      </c>
      <c r="F73" s="170">
        <f>'WP (Pilot - Pilot)'!E66</f>
        <v>0</v>
      </c>
      <c r="G73" s="188">
        <f>'WP (Pilot - Pilot)'!F66</f>
        <v>0</v>
      </c>
      <c r="H73" s="171" t="str">
        <f>'WP (Pilot - Pilot)'!G66</f>
        <v>E</v>
      </c>
      <c r="I73" s="172">
        <f t="shared" si="2"/>
        <v>13</v>
      </c>
      <c r="J73" s="189" t="str">
        <f>'WP (Pilot - Pilot)'!I66</f>
        <v xml:space="preserve"> </v>
      </c>
      <c r="K73" s="174" t="str">
        <f>'WP (Pilot - Pilot)'!J66</f>
        <v xml:space="preserve"> </v>
      </c>
      <c r="L73" s="187" t="e">
        <f t="shared" si="1"/>
        <v>#VALUE!</v>
      </c>
      <c r="M73" s="197" t="str">
        <f>'WP (Pilot - Pilot)'!N66</f>
        <v>See DOSCA &amp; ADTT</v>
      </c>
      <c r="N73" s="75">
        <f>'WP (Pilot - Pilot)'!O66</f>
        <v>38</v>
      </c>
      <c r="O73" s="77">
        <f>'WP (Pilot - Pilot)'!P66</f>
        <v>6</v>
      </c>
      <c r="P73" s="164"/>
      <c r="Q73" s="319"/>
      <c r="R73" s="320"/>
      <c r="S73" s="320"/>
      <c r="T73" s="321"/>
    </row>
    <row r="74" spans="2:20" ht="24.95" customHeight="1" x14ac:dyDescent="0.25">
      <c r="B74" s="68">
        <f>'WP (Pilot - Pilot)'!A67</f>
        <v>58</v>
      </c>
      <c r="C74" s="176">
        <f>'WP (Pilot - Pilot)'!B67</f>
        <v>0</v>
      </c>
      <c r="D74" s="177">
        <f>'WP (Pilot - Pilot)'!C67</f>
        <v>0</v>
      </c>
      <c r="E74" s="178" t="str">
        <f>'WP (Pilot - Pilot)'!D67</f>
        <v>N</v>
      </c>
      <c r="F74" s="179">
        <f>'WP (Pilot - Pilot)'!E67</f>
        <v>0</v>
      </c>
      <c r="G74" s="177">
        <f>'WP (Pilot - Pilot)'!F67</f>
        <v>0</v>
      </c>
      <c r="H74" s="180" t="str">
        <f>'WP (Pilot - Pilot)'!G67</f>
        <v>E</v>
      </c>
      <c r="I74" s="181">
        <f t="shared" si="2"/>
        <v>13</v>
      </c>
      <c r="J74" s="190" t="str">
        <f>'WP (Pilot - Pilot)'!I67</f>
        <v xml:space="preserve"> </v>
      </c>
      <c r="K74" s="183" t="str">
        <f>'WP (Pilot - Pilot)'!J67</f>
        <v xml:space="preserve"> </v>
      </c>
      <c r="L74" s="184" t="e">
        <f t="shared" si="1"/>
        <v>#VALUE!</v>
      </c>
      <c r="M74" s="198" t="str">
        <f>'WP (Pilot - Pilot)'!N67</f>
        <v>See DOSCA &amp; ADTT</v>
      </c>
      <c r="N74" s="74">
        <f>'WP (Pilot - Pilot)'!O67</f>
        <v>38</v>
      </c>
      <c r="O74" s="76">
        <f>'WP (Pilot - Pilot)'!P67</f>
        <v>6</v>
      </c>
      <c r="P74" s="163"/>
      <c r="Q74" s="326"/>
      <c r="R74" s="327"/>
      <c r="S74" s="327"/>
      <c r="T74" s="328"/>
    </row>
    <row r="75" spans="2:20" ht="24.95" customHeight="1" x14ac:dyDescent="0.25">
      <c r="B75" s="68">
        <f>'WP (Pilot - Pilot)'!A68</f>
        <v>59</v>
      </c>
      <c r="C75" s="167">
        <f>'WP (Pilot - Pilot)'!B68</f>
        <v>0</v>
      </c>
      <c r="D75" s="188">
        <f>'WP (Pilot - Pilot)'!C68</f>
        <v>0</v>
      </c>
      <c r="E75" s="169" t="str">
        <f>'WP (Pilot - Pilot)'!D68</f>
        <v>N</v>
      </c>
      <c r="F75" s="170">
        <f>'WP (Pilot - Pilot)'!E68</f>
        <v>0</v>
      </c>
      <c r="G75" s="188">
        <f>'WP (Pilot - Pilot)'!F68</f>
        <v>0</v>
      </c>
      <c r="H75" s="171" t="str">
        <f>'WP (Pilot - Pilot)'!G68</f>
        <v>E</v>
      </c>
      <c r="I75" s="172">
        <f t="shared" si="2"/>
        <v>13</v>
      </c>
      <c r="J75" s="189" t="str">
        <f>'WP (Pilot - Pilot)'!I68</f>
        <v xml:space="preserve"> </v>
      </c>
      <c r="K75" s="174" t="str">
        <f>'WP (Pilot - Pilot)'!J68</f>
        <v xml:space="preserve"> </v>
      </c>
      <c r="L75" s="187" t="e">
        <f t="shared" si="1"/>
        <v>#VALUE!</v>
      </c>
      <c r="M75" s="197" t="str">
        <f>'WP (Pilot - Pilot)'!N68</f>
        <v>See DOSCA &amp; ADTT</v>
      </c>
      <c r="N75" s="75">
        <f>'WP (Pilot - Pilot)'!O68</f>
        <v>100</v>
      </c>
      <c r="O75" s="77">
        <f>'WP (Pilot - Pilot)'!P68</f>
        <v>6</v>
      </c>
      <c r="P75" s="164"/>
      <c r="Q75" s="325"/>
      <c r="R75" s="325"/>
      <c r="S75" s="325"/>
      <c r="T75" s="325"/>
    </row>
    <row r="76" spans="2:20" ht="24.95" customHeight="1" x14ac:dyDescent="0.25">
      <c r="B76" s="68">
        <f>'WP (Pilot - Pilot)'!A69</f>
        <v>60</v>
      </c>
      <c r="C76" s="176">
        <f>'WP (Pilot - Pilot)'!B69</f>
        <v>0</v>
      </c>
      <c r="D76" s="177">
        <f>'WP (Pilot - Pilot)'!C69</f>
        <v>0</v>
      </c>
      <c r="E76" s="178" t="str">
        <f>'WP (Pilot - Pilot)'!D69</f>
        <v>N</v>
      </c>
      <c r="F76" s="179">
        <f>'WP (Pilot - Pilot)'!E69</f>
        <v>0</v>
      </c>
      <c r="G76" s="177">
        <f>'WP (Pilot - Pilot)'!F69</f>
        <v>0</v>
      </c>
      <c r="H76" s="180" t="str">
        <f>'WP (Pilot - Pilot)'!G69</f>
        <v>E</v>
      </c>
      <c r="I76" s="181">
        <f t="shared" si="2"/>
        <v>13</v>
      </c>
      <c r="J76" s="190" t="str">
        <f>'WP (Pilot - Pilot)'!I69</f>
        <v xml:space="preserve"> </v>
      </c>
      <c r="K76" s="183" t="str">
        <f>'WP (Pilot - Pilot)'!J69</f>
        <v xml:space="preserve"> </v>
      </c>
      <c r="L76" s="184" t="e">
        <f t="shared" si="1"/>
        <v>#VALUE!</v>
      </c>
      <c r="M76" s="198" t="str">
        <f>'WP (Pilot - Pilot)'!N69</f>
        <v>See DOSCA &amp; ADTT</v>
      </c>
      <c r="N76" s="74">
        <f>'WP (Pilot - Pilot)'!O69</f>
        <v>100</v>
      </c>
      <c r="O76" s="76">
        <f>'WP (Pilot - Pilot)'!P69</f>
        <v>6</v>
      </c>
      <c r="P76" s="163"/>
      <c r="Q76" s="322"/>
      <c r="R76" s="322"/>
      <c r="S76" s="322"/>
      <c r="T76" s="322"/>
    </row>
    <row r="77" spans="2:20" ht="24.95" customHeight="1" x14ac:dyDescent="0.25">
      <c r="B77" s="68">
        <f>'WP (Pilot - Pilot)'!A70</f>
        <v>61</v>
      </c>
      <c r="C77" s="167">
        <f>'WP (Pilot - Pilot)'!B70</f>
        <v>0</v>
      </c>
      <c r="D77" s="188">
        <f>'WP (Pilot - Pilot)'!C70</f>
        <v>0</v>
      </c>
      <c r="E77" s="169" t="str">
        <f>'WP (Pilot - Pilot)'!D70</f>
        <v>N</v>
      </c>
      <c r="F77" s="170">
        <f>'WP (Pilot - Pilot)'!E70</f>
        <v>0</v>
      </c>
      <c r="G77" s="188">
        <f>'WP (Pilot - Pilot)'!F70</f>
        <v>0</v>
      </c>
      <c r="H77" s="171" t="str">
        <f>'WP (Pilot - Pilot)'!G70</f>
        <v>E</v>
      </c>
      <c r="I77" s="172">
        <f t="shared" si="2"/>
        <v>13</v>
      </c>
      <c r="J77" s="189" t="str">
        <f>'WP (Pilot - Pilot)'!I70</f>
        <v xml:space="preserve"> </v>
      </c>
      <c r="K77" s="174" t="str">
        <f>'WP (Pilot - Pilot)'!J70</f>
        <v xml:space="preserve"> </v>
      </c>
      <c r="L77" s="187" t="e">
        <f t="shared" si="1"/>
        <v>#VALUE!</v>
      </c>
      <c r="M77" s="197" t="str">
        <f>'WP (Pilot - Pilot)'!N70</f>
        <v>See DOSCA &amp; ADTT</v>
      </c>
      <c r="N77" s="75">
        <f>'WP (Pilot - Pilot)'!O70</f>
        <v>100</v>
      </c>
      <c r="O77" s="77">
        <f>'WP (Pilot - Pilot)'!P70</f>
        <v>6</v>
      </c>
      <c r="P77" s="164"/>
      <c r="Q77" s="237"/>
      <c r="R77" s="238"/>
      <c r="S77" s="238"/>
      <c r="T77" s="239"/>
    </row>
    <row r="78" spans="2:20" ht="24.95" customHeight="1" x14ac:dyDescent="0.25">
      <c r="B78" s="68">
        <f>'WP (Pilot - Pilot)'!A71</f>
        <v>62</v>
      </c>
      <c r="C78" s="176">
        <f>'WP (Pilot - Pilot)'!B71</f>
        <v>0</v>
      </c>
      <c r="D78" s="177">
        <f>'WP (Pilot - Pilot)'!C71</f>
        <v>0</v>
      </c>
      <c r="E78" s="178" t="str">
        <f>'WP (Pilot - Pilot)'!D71</f>
        <v>N</v>
      </c>
      <c r="F78" s="179">
        <f>'WP (Pilot - Pilot)'!E71</f>
        <v>0</v>
      </c>
      <c r="G78" s="177">
        <f>'WP (Pilot - Pilot)'!F71</f>
        <v>0</v>
      </c>
      <c r="H78" s="180" t="str">
        <f>'WP (Pilot - Pilot)'!G71</f>
        <v>E</v>
      </c>
      <c r="I78" s="181">
        <f t="shared" si="2"/>
        <v>13</v>
      </c>
      <c r="J78" s="190" t="str">
        <f>'WP (Pilot - Pilot)'!I71</f>
        <v xml:space="preserve"> </v>
      </c>
      <c r="K78" s="183" t="str">
        <f>'WP (Pilot - Pilot)'!J71</f>
        <v xml:space="preserve"> </v>
      </c>
      <c r="L78" s="184" t="e">
        <f t="shared" si="1"/>
        <v>#VALUE!</v>
      </c>
      <c r="M78" s="198" t="str">
        <f>'WP (Pilot - Pilot)'!N71</f>
        <v>See DOSCA &amp; ADTT</v>
      </c>
      <c r="N78" s="74">
        <f>'WP (Pilot - Pilot)'!O71</f>
        <v>100</v>
      </c>
      <c r="O78" s="76">
        <f>'WP (Pilot - Pilot)'!P71</f>
        <v>6</v>
      </c>
      <c r="P78" s="163"/>
      <c r="Q78" s="322"/>
      <c r="R78" s="322"/>
      <c r="S78" s="322"/>
      <c r="T78" s="322"/>
    </row>
  </sheetData>
  <mergeCells count="120">
    <mergeCell ref="Y7:AA7"/>
    <mergeCell ref="Y8:Z8"/>
    <mergeCell ref="Q78:T78"/>
    <mergeCell ref="B3:T3"/>
    <mergeCell ref="P4:R4"/>
    <mergeCell ref="S4:T4"/>
    <mergeCell ref="M5:T5"/>
    <mergeCell ref="B8:J8"/>
    <mergeCell ref="B7:D7"/>
    <mergeCell ref="B4:D4"/>
    <mergeCell ref="E4:G4"/>
    <mergeCell ref="H4:J4"/>
    <mergeCell ref="K4:L4"/>
    <mergeCell ref="M4:O4"/>
    <mergeCell ref="B12:G12"/>
    <mergeCell ref="H12:J12"/>
    <mergeCell ref="K12:L12"/>
    <mergeCell ref="M12:O12"/>
    <mergeCell ref="K8:T8"/>
    <mergeCell ref="E7:J7"/>
    <mergeCell ref="K7:L7"/>
    <mergeCell ref="M7:O7"/>
    <mergeCell ref="B5:L5"/>
    <mergeCell ref="B6:D6"/>
    <mergeCell ref="E6:G6"/>
    <mergeCell ref="H6:L6"/>
    <mergeCell ref="M6:O6"/>
    <mergeCell ref="S12:T12"/>
    <mergeCell ref="P12:R12"/>
    <mergeCell ref="B11:G11"/>
    <mergeCell ref="H11:J11"/>
    <mergeCell ref="K11:L11"/>
    <mergeCell ref="M11:O11"/>
    <mergeCell ref="B9:T9"/>
    <mergeCell ref="B10:T10"/>
    <mergeCell ref="S7:T7"/>
    <mergeCell ref="P7:R7"/>
    <mergeCell ref="S11:T11"/>
    <mergeCell ref="P11:R11"/>
    <mergeCell ref="P6:T6"/>
    <mergeCell ref="B14:B16"/>
    <mergeCell ref="C14:H14"/>
    <mergeCell ref="I14:I16"/>
    <mergeCell ref="J14:J16"/>
    <mergeCell ref="K14:K16"/>
    <mergeCell ref="L14:L16"/>
    <mergeCell ref="M14:M16"/>
    <mergeCell ref="B13:T13"/>
    <mergeCell ref="Q26:T26"/>
    <mergeCell ref="P14:P16"/>
    <mergeCell ref="Q14:T16"/>
    <mergeCell ref="Q17:T17"/>
    <mergeCell ref="Q18:T18"/>
    <mergeCell ref="Q19:T19"/>
    <mergeCell ref="Q20:T20"/>
    <mergeCell ref="N14:N16"/>
    <mergeCell ref="O14:O16"/>
    <mergeCell ref="Q23:T23"/>
    <mergeCell ref="Q21:T21"/>
    <mergeCell ref="Q22:T22"/>
    <mergeCell ref="Q25:T25"/>
    <mergeCell ref="Q24:T24"/>
    <mergeCell ref="C15:E16"/>
    <mergeCell ref="F15:H16"/>
    <mergeCell ref="Q27:T27"/>
    <mergeCell ref="Q28:T28"/>
    <mergeCell ref="Q29:T29"/>
    <mergeCell ref="Q30:T30"/>
    <mergeCell ref="Q31:T31"/>
    <mergeCell ref="Q49:T49"/>
    <mergeCell ref="Q50:T50"/>
    <mergeCell ref="Q32:T32"/>
    <mergeCell ref="Q57:T57"/>
    <mergeCell ref="Q58:T58"/>
    <mergeCell ref="Q67:T67"/>
    <mergeCell ref="Q51:T51"/>
    <mergeCell ref="Q66:T66"/>
    <mergeCell ref="Q64:T64"/>
    <mergeCell ref="Q45:T45"/>
    <mergeCell ref="Q53:T53"/>
    <mergeCell ref="Q39:T39"/>
    <mergeCell ref="Q40:T40"/>
    <mergeCell ref="Q41:T41"/>
    <mergeCell ref="Q42:T42"/>
    <mergeCell ref="Q68:T68"/>
    <mergeCell ref="Q75:T75"/>
    <mergeCell ref="Q74:T74"/>
    <mergeCell ref="Q69:T69"/>
    <mergeCell ref="Q70:T70"/>
    <mergeCell ref="Q71:T71"/>
    <mergeCell ref="Q72:T72"/>
    <mergeCell ref="Q65:T65"/>
    <mergeCell ref="Q60:T60"/>
    <mergeCell ref="Q61:T61"/>
    <mergeCell ref="Q62:T62"/>
    <mergeCell ref="Q63:T63"/>
    <mergeCell ref="B1:F2"/>
    <mergeCell ref="G1:J2"/>
    <mergeCell ref="K1:M2"/>
    <mergeCell ref="N1:R2"/>
    <mergeCell ref="S1:T2"/>
    <mergeCell ref="Q73:T73"/>
    <mergeCell ref="Q76:T76"/>
    <mergeCell ref="Q77:T77"/>
    <mergeCell ref="Q52:T52"/>
    <mergeCell ref="Q54:T54"/>
    <mergeCell ref="Q56:T56"/>
    <mergeCell ref="Q55:T55"/>
    <mergeCell ref="Q59:T59"/>
    <mergeCell ref="Q33:T33"/>
    <mergeCell ref="Q34:T34"/>
    <mergeCell ref="Q35:T35"/>
    <mergeCell ref="Q38:T38"/>
    <mergeCell ref="Q36:T36"/>
    <mergeCell ref="Q37:T37"/>
    <mergeCell ref="Q43:T43"/>
    <mergeCell ref="Q44:T44"/>
    <mergeCell ref="Q46:T46"/>
    <mergeCell ref="Q47:T47"/>
    <mergeCell ref="Q48:T48"/>
  </mergeCells>
  <conditionalFormatting sqref="L17:L78">
    <cfRule type="cellIs" dxfId="2" priority="2" stopIfTrue="1" operator="equal">
      <formula>0</formula>
    </cfRule>
  </conditionalFormatting>
  <conditionalFormatting sqref="L78">
    <cfRule type="cellIs" dxfId="1"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IZ332"/>
  <sheetViews>
    <sheetView showGridLines="0" zoomScaleNormal="100" workbookViewId="0">
      <pane ySplit="9" topLeftCell="A10" activePane="bottomLeft" state="frozen"/>
      <selection activeCell="F17" sqref="F17"/>
      <selection pane="bottomLeft" activeCell="N14" sqref="N14"/>
    </sheetView>
  </sheetViews>
  <sheetFormatPr defaultRowHeight="15" x14ac:dyDescent="0.25"/>
  <cols>
    <col min="1" max="1" width="9.140625" style="109"/>
    <col min="2" max="2" width="14.85546875" style="10" bestFit="1" customWidth="1"/>
    <col min="3" max="5" width="3.7109375" style="109" customWidth="1"/>
    <col min="6" max="6" width="5.42578125" style="107" customWidth="1"/>
    <col min="7" max="7" width="4.85546875" style="149" customWidth="1"/>
    <col min="8" max="8" width="4.42578125" style="150" customWidth="1"/>
    <col min="9" max="9" width="5.85546875" style="151" customWidth="1"/>
    <col min="10" max="10" width="2.42578125" style="152" customWidth="1"/>
    <col min="11" max="11" width="4.5703125" style="153" customWidth="1"/>
    <col min="12" max="12" width="5.85546875" style="151" customWidth="1"/>
    <col min="13" max="13" width="2.85546875" style="152" customWidth="1"/>
    <col min="14" max="14" width="26" style="152" customWidth="1"/>
    <col min="15" max="15" width="13.7109375" style="149" customWidth="1"/>
    <col min="16" max="16" width="10.85546875" style="149" customWidth="1"/>
    <col min="17" max="17" width="11.42578125" style="154" customWidth="1"/>
    <col min="18" max="22" width="9.28515625" style="139" customWidth="1"/>
    <col min="23" max="23" width="4.140625" style="109" customWidth="1"/>
    <col min="24" max="24" width="8.7109375" style="110" customWidth="1"/>
    <col min="25" max="40" width="8.7109375" style="110" hidden="1" customWidth="1"/>
    <col min="41" max="41" width="8.7109375" style="147" hidden="1" customWidth="1"/>
    <col min="42" max="42" width="8.7109375" style="110" hidden="1" customWidth="1"/>
    <col min="43" max="43" width="8.7109375" style="148" hidden="1" customWidth="1"/>
    <col min="44" max="66" width="8.7109375" style="110" hidden="1" customWidth="1"/>
    <col min="67" max="138" width="8.7109375" style="110" customWidth="1"/>
    <col min="139" max="165" width="8.7109375" style="111" customWidth="1"/>
    <col min="166" max="203" width="1.140625" style="111" customWidth="1"/>
    <col min="204" max="253" width="9.140625" style="111"/>
    <col min="254" max="16384" width="9.140625" style="112"/>
  </cols>
  <sheetData>
    <row r="1" spans="1:260" ht="15" customHeight="1" x14ac:dyDescent="0.25">
      <c r="A1" s="106"/>
      <c r="B1" s="3"/>
      <c r="C1" s="106"/>
      <c r="D1" s="106"/>
      <c r="E1" s="106"/>
      <c r="G1" s="207" t="s">
        <v>320</v>
      </c>
      <c r="H1" s="208"/>
      <c r="I1" s="208"/>
      <c r="J1" s="208"/>
      <c r="K1" s="208"/>
      <c r="L1" s="208"/>
      <c r="M1" s="208"/>
      <c r="N1" s="208"/>
      <c r="O1" s="208"/>
      <c r="P1" s="208"/>
      <c r="Q1" s="208"/>
      <c r="R1" s="208"/>
      <c r="S1" s="108"/>
      <c r="T1" s="108"/>
      <c r="U1" s="108"/>
      <c r="V1" s="108"/>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260" ht="15.75" customHeight="1" thickBot="1" x14ac:dyDescent="0.3">
      <c r="A2" s="106"/>
      <c r="B2" s="106"/>
      <c r="C2" s="106"/>
      <c r="D2" s="106"/>
      <c r="E2" s="106"/>
      <c r="G2" s="208"/>
      <c r="H2" s="208"/>
      <c r="I2" s="208"/>
      <c r="J2" s="208"/>
      <c r="K2" s="208"/>
      <c r="L2" s="208"/>
      <c r="M2" s="208"/>
      <c r="N2" s="208"/>
      <c r="O2" s="208"/>
      <c r="P2" s="208"/>
      <c r="Q2" s="208"/>
      <c r="R2" s="208"/>
      <c r="S2" s="108"/>
      <c r="T2" s="108"/>
      <c r="U2" s="108"/>
      <c r="V2" s="108"/>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260" ht="16.5" thickBot="1" x14ac:dyDescent="0.3">
      <c r="A3" s="106"/>
      <c r="B3" s="106"/>
      <c r="C3" s="106"/>
      <c r="D3" s="106"/>
      <c r="E3" s="106"/>
      <c r="G3" s="228" t="s">
        <v>11</v>
      </c>
      <c r="H3" s="351"/>
      <c r="I3" s="212" t="str">
        <f>'WP (Berth - Pilot)'!B13</f>
        <v>Voy. 4 / 16 / B</v>
      </c>
      <c r="J3" s="213"/>
      <c r="K3" s="213"/>
      <c r="L3" s="213"/>
      <c r="M3" s="214"/>
      <c r="N3" s="47"/>
      <c r="O3" s="48" t="s">
        <v>58</v>
      </c>
      <c r="P3" s="50">
        <v>6.4</v>
      </c>
      <c r="Q3" s="49">
        <f>(P3+R3)/2</f>
        <v>7.55</v>
      </c>
      <c r="R3" s="51">
        <v>8.6999999999999993</v>
      </c>
      <c r="S3" s="56"/>
      <c r="T3" s="56"/>
      <c r="U3" s="56"/>
      <c r="V3" s="5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260" ht="15.75" thickBot="1" x14ac:dyDescent="0.3">
      <c r="A4" s="106"/>
      <c r="B4" s="106"/>
      <c r="C4" s="106"/>
      <c r="D4" s="106"/>
      <c r="E4" s="106"/>
      <c r="G4" s="4" t="s">
        <v>19</v>
      </c>
      <c r="H4" s="224" t="str">
        <f>'WP (Berth - Pilot)'!B14</f>
        <v>DELAWARE</v>
      </c>
      <c r="I4" s="224"/>
      <c r="J4" s="224"/>
      <c r="K4" s="224"/>
      <c r="L4" s="224"/>
      <c r="M4" s="225"/>
      <c r="N4" s="4" t="s">
        <v>21</v>
      </c>
      <c r="O4" s="209">
        <f>SUM(P11:P80)/R4/24</f>
        <v>0.16909722222222223</v>
      </c>
      <c r="P4" s="210"/>
      <c r="Q4" s="32" t="s">
        <v>12</v>
      </c>
      <c r="R4" s="33">
        <v>12</v>
      </c>
      <c r="S4" s="57"/>
      <c r="T4" s="57"/>
      <c r="U4" s="57"/>
      <c r="V4" s="57"/>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260" ht="15.75" customHeight="1" thickBot="1" x14ac:dyDescent="0.3">
      <c r="A5" s="106"/>
      <c r="B5" s="106"/>
      <c r="C5" s="106"/>
      <c r="D5" s="106"/>
      <c r="E5" s="106"/>
      <c r="G5" s="4" t="s">
        <v>20</v>
      </c>
      <c r="H5" s="226" t="str">
        <f>'WP (Berth - Pilot)'!B15</f>
        <v>BONGA</v>
      </c>
      <c r="I5" s="226"/>
      <c r="J5" s="226"/>
      <c r="K5" s="226"/>
      <c r="L5" s="226"/>
      <c r="M5" s="227"/>
      <c r="N5" s="4" t="s">
        <v>22</v>
      </c>
      <c r="O5" s="211">
        <f>SUM(P11:P82)</f>
        <v>48.7</v>
      </c>
      <c r="P5" s="210"/>
      <c r="Q5" s="34"/>
      <c r="R5" s="35"/>
      <c r="S5" s="58"/>
      <c r="T5" s="58"/>
      <c r="U5" s="58"/>
      <c r="V5" s="58"/>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260" ht="15.75" customHeight="1" x14ac:dyDescent="0.25">
      <c r="A6" s="106"/>
      <c r="B6" s="106"/>
      <c r="C6" s="106"/>
      <c r="D6" s="106"/>
      <c r="E6" s="106"/>
      <c r="G6" s="5"/>
      <c r="H6" s="113"/>
      <c r="I6" s="114"/>
      <c r="J6" s="114"/>
      <c r="K6" s="5"/>
      <c r="L6" s="5"/>
      <c r="M6" s="5"/>
      <c r="N6" s="5"/>
      <c r="O6" s="115"/>
      <c r="P6" s="116"/>
      <c r="Q6" s="58"/>
      <c r="R6" s="117"/>
      <c r="S6" s="117"/>
      <c r="T6" s="117"/>
      <c r="U6" s="117"/>
      <c r="V6" s="117"/>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260" ht="19.5" thickBot="1" x14ac:dyDescent="0.3">
      <c r="A7" s="106"/>
      <c r="B7" s="106"/>
      <c r="C7" s="106"/>
      <c r="D7" s="106"/>
      <c r="E7" s="106"/>
      <c r="G7" s="5"/>
      <c r="H7" s="113"/>
      <c r="I7" s="114"/>
      <c r="J7" s="114"/>
      <c r="K7" s="5"/>
      <c r="L7" s="5"/>
      <c r="M7" s="5"/>
      <c r="N7" s="118" t="s">
        <v>50</v>
      </c>
      <c r="O7" s="115"/>
      <c r="P7" s="116"/>
      <c r="Q7" s="58"/>
      <c r="R7" s="117"/>
      <c r="S7" s="117"/>
      <c r="T7" s="117"/>
      <c r="U7" s="117"/>
      <c r="V7" s="117"/>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260" s="119" customFormat="1" ht="13.5" customHeight="1" x14ac:dyDescent="0.25">
      <c r="B8" s="106"/>
      <c r="F8" s="120"/>
      <c r="G8" s="36" t="s">
        <v>15</v>
      </c>
      <c r="H8" s="218" t="s">
        <v>3</v>
      </c>
      <c r="I8" s="219"/>
      <c r="J8" s="220"/>
      <c r="K8" s="221" t="s">
        <v>8</v>
      </c>
      <c r="L8" s="222"/>
      <c r="M8" s="223"/>
      <c r="N8" s="104" t="s">
        <v>25</v>
      </c>
      <c r="O8" s="229" t="s">
        <v>1</v>
      </c>
      <c r="P8" s="215" t="s">
        <v>2</v>
      </c>
      <c r="Q8" s="216"/>
      <c r="R8" s="217"/>
      <c r="S8" s="65" t="s">
        <v>236</v>
      </c>
      <c r="T8" s="205" t="s">
        <v>56</v>
      </c>
      <c r="U8" s="205" t="s">
        <v>33</v>
      </c>
      <c r="V8" s="205" t="s">
        <v>34</v>
      </c>
      <c r="W8" s="120"/>
      <c r="X8" s="121"/>
      <c r="Y8" s="122"/>
      <c r="Z8" s="122"/>
      <c r="AA8" s="121"/>
      <c r="AB8" s="121" t="s">
        <v>4</v>
      </c>
      <c r="AC8" s="121" t="s">
        <v>5</v>
      </c>
      <c r="AD8" s="121" t="s">
        <v>6</v>
      </c>
      <c r="AE8" s="121" t="s">
        <v>7</v>
      </c>
      <c r="AF8" s="122"/>
      <c r="AG8" s="122"/>
      <c r="AH8" s="122"/>
      <c r="AI8" s="121"/>
      <c r="AJ8" s="121"/>
      <c r="AK8" s="121" t="s">
        <v>9</v>
      </c>
      <c r="AL8" s="121" t="s">
        <v>0</v>
      </c>
      <c r="AM8" s="121"/>
      <c r="AN8" s="121" t="s">
        <v>10</v>
      </c>
      <c r="AO8" s="121"/>
      <c r="AP8" s="123" t="s">
        <v>1</v>
      </c>
      <c r="AQ8" s="121"/>
      <c r="AR8" s="124" t="s">
        <v>2</v>
      </c>
      <c r="AS8" s="121"/>
      <c r="AT8" s="121" t="s">
        <v>9</v>
      </c>
      <c r="AU8" s="121"/>
      <c r="AV8" s="125"/>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IT8" s="120"/>
      <c r="IU8" s="120"/>
      <c r="IV8" s="120"/>
      <c r="IW8" s="120"/>
      <c r="IX8" s="120"/>
      <c r="IY8" s="120"/>
      <c r="IZ8" s="120"/>
    </row>
    <row r="9" spans="1:260" ht="15.75" thickBot="1" x14ac:dyDescent="0.3">
      <c r="A9" s="106"/>
      <c r="B9" s="106"/>
      <c r="C9" s="106"/>
      <c r="D9" s="106"/>
      <c r="E9" s="106"/>
      <c r="G9" s="37" t="s">
        <v>18</v>
      </c>
      <c r="H9" s="38" t="s">
        <v>23</v>
      </c>
      <c r="I9" s="39" t="s">
        <v>24</v>
      </c>
      <c r="J9" s="40" t="s">
        <v>16</v>
      </c>
      <c r="K9" s="38" t="s">
        <v>23</v>
      </c>
      <c r="L9" s="39" t="s">
        <v>24</v>
      </c>
      <c r="M9" s="40" t="s">
        <v>16</v>
      </c>
      <c r="N9" s="41" t="s">
        <v>26</v>
      </c>
      <c r="O9" s="350"/>
      <c r="P9" s="42" t="s">
        <v>13</v>
      </c>
      <c r="Q9" s="43" t="s">
        <v>14</v>
      </c>
      <c r="R9" s="43" t="s">
        <v>27</v>
      </c>
      <c r="S9" s="64">
        <v>0</v>
      </c>
      <c r="T9" s="206"/>
      <c r="U9" s="206"/>
      <c r="V9" s="206"/>
      <c r="Y9" s="121" t="e">
        <f t="shared" ref="Y9:Y72" si="0">H9+I9/60</f>
        <v>#VALUE!</v>
      </c>
      <c r="Z9" s="121" t="e">
        <f t="shared" ref="Z9:Z72" si="1">IF(Y9&gt;90,FALSE,IF(Y9&lt;0,FALSE,TRUE))</f>
        <v>#VALUE!</v>
      </c>
      <c r="AA9" s="121" t="b">
        <f t="shared" ref="AA9:AA72" si="2">OR(J9="N",J9="S")</f>
        <v>0</v>
      </c>
      <c r="AB9" s="126" t="e">
        <f t="shared" ref="AB9:AB72" si="3">7915.7*LOG10(TAN(RADIANS(45+Y9/2)))-23.4*SIN(RADIANS(Y9))+0.01*SIN(RADIANS(3*Y9))</f>
        <v>#VALUE!</v>
      </c>
      <c r="AC9" s="126"/>
      <c r="AD9" s="121"/>
      <c r="AE9" s="121"/>
      <c r="AF9" s="121" t="e">
        <f t="shared" ref="AF9:AF72" si="4">K9+L9/60</f>
        <v>#VALUE!</v>
      </c>
      <c r="AG9" s="121" t="e">
        <f>IF(AF9&gt;180,FALSE,IF(AF9&lt;0,FALSE,TRUE))</f>
        <v>#VALUE!</v>
      </c>
      <c r="AH9" s="121"/>
      <c r="AI9" s="127" t="b">
        <f t="shared" ref="AI9:AI72" si="5">OR(M9="E",M9="W")</f>
        <v>0</v>
      </c>
      <c r="AJ9" s="127"/>
      <c r="AK9" s="127"/>
      <c r="AL9" s="127"/>
      <c r="AM9" s="127"/>
      <c r="AN9" s="127"/>
      <c r="AO9" s="127"/>
      <c r="AP9" s="128"/>
      <c r="AQ9" s="127"/>
      <c r="AR9" s="129"/>
      <c r="AS9" s="127"/>
      <c r="AT9" s="127"/>
      <c r="AU9" s="127"/>
      <c r="AV9" s="130"/>
      <c r="AW9" s="130"/>
      <c r="AX9" s="130"/>
    </row>
    <row r="10" spans="1:260" ht="16.149999999999999" customHeight="1" x14ac:dyDescent="0.25">
      <c r="A10" s="106"/>
      <c r="B10" s="3"/>
      <c r="C10" s="106"/>
      <c r="D10" s="106"/>
      <c r="E10" s="106"/>
      <c r="G10" s="6">
        <v>1</v>
      </c>
      <c r="H10" s="11">
        <v>5</v>
      </c>
      <c r="I10" s="12">
        <v>12</v>
      </c>
      <c r="J10" s="7" t="s">
        <v>28</v>
      </c>
      <c r="K10" s="15">
        <v>5</v>
      </c>
      <c r="L10" s="12">
        <v>8</v>
      </c>
      <c r="M10" s="8" t="s">
        <v>59</v>
      </c>
      <c r="N10" s="16" t="s">
        <v>353</v>
      </c>
      <c r="O10" s="24"/>
      <c r="P10" s="25">
        <v>0</v>
      </c>
      <c r="Q10" s="20"/>
      <c r="R10" s="21">
        <f>IF($O$5=0,"",$O$5)</f>
        <v>48.7</v>
      </c>
      <c r="S10" s="23">
        <f>IF(P10&lt;&gt;"",P10+S9,"")</f>
        <v>0</v>
      </c>
      <c r="T10" s="196" t="s">
        <v>321</v>
      </c>
      <c r="U10" s="23">
        <v>25</v>
      </c>
      <c r="V10" s="60"/>
      <c r="X10" s="110" t="b">
        <f t="shared" ref="X10:X73" si="6">OR(H9="",I9="",J9="",K9="",L9="",M9="",H9=" ",I9=" ",J9=" ",K9=" ",L9=" ",M9=" ",H10="",I10="",J10="",K10="",L10="",M10="",H10=" ",I10=" ",J10=" ",K10=" ",L10=" ",M10=" ")</f>
        <v>0</v>
      </c>
      <c r="Y10" s="127">
        <f t="shared" si="0"/>
        <v>5.2</v>
      </c>
      <c r="Z10" s="127" t="b">
        <f t="shared" si="1"/>
        <v>1</v>
      </c>
      <c r="AA10" s="127" t="b">
        <f t="shared" si="2"/>
        <v>1</v>
      </c>
      <c r="AB10" s="131">
        <f t="shared" si="3"/>
        <v>310.31091104824537</v>
      </c>
      <c r="AC10" s="131" t="e">
        <f t="shared" ref="AC10:AC73" si="7">IF(J9=J10,IF(AB10&gt;AB9,AB10-AB9,AB9-AB10),AB9+AB10)</f>
        <v>#VALUE!</v>
      </c>
      <c r="AD10" s="127" t="e">
        <f t="shared" ref="AD10:AD73" si="8">IF(J9=J10,IF(Y10&gt;Y9,Y10-Y9,Y9-Y10),Y9+Y10)</f>
        <v>#VALUE!</v>
      </c>
      <c r="AE10" s="127" t="e">
        <f t="shared" ref="AE10:AE73" si="9">IF(J9=J10,(Y9+Y10)/2,IF(Y9&gt;Y10,(Y9-Y10)/2,(Y10-Y9)/2))</f>
        <v>#VALUE!</v>
      </c>
      <c r="AF10" s="127">
        <f t="shared" si="4"/>
        <v>5.1333333333333337</v>
      </c>
      <c r="AG10" s="127" t="b">
        <f>IF(AF10&gt;180,FALSE,IF(AF10&lt;0,FALSE,TRUE))</f>
        <v>1</v>
      </c>
      <c r="AH10" s="127" t="e">
        <f t="shared" ref="AH10:AH21" si="10">AND(Z9,Z10,AG9,AG10)</f>
        <v>#VALUE!</v>
      </c>
      <c r="AI10" s="127" t="b">
        <f t="shared" si="5"/>
        <v>1</v>
      </c>
      <c r="AJ10" s="127" t="b">
        <f t="shared" ref="AJ10:AJ73" si="11">AND(AA9=TRUE,AA10=TRUE,AI9=TRUE,AI10=TRUE)</f>
        <v>0</v>
      </c>
      <c r="AK10" s="127" t="e">
        <f t="shared" ref="AK10:AK73" si="12">IF(M9=M10,IF(AF10&gt;AF9,AF10-AF9,AF9-AF10),AF9+AF10)</f>
        <v>#VALUE!</v>
      </c>
      <c r="AL10" s="127" t="e">
        <f t="shared" ref="AL10:AL73" si="13">AT10*COS(RADIANS(AE10))</f>
        <v>#VALUE!</v>
      </c>
      <c r="AM10" s="132" t="e">
        <f t="shared" ref="AM10:AM73" si="14">IF(AC10=0," ",IF(AJ10=TRUE,IF(J9=J10,IF(Y10&gt;Y9,IF(J10="N","N","S"),IF(J10="N","S","N")),J10),"NA"))</f>
        <v>#VALUE!</v>
      </c>
      <c r="AN10" s="127" t="e">
        <f t="shared" ref="AN10:AN73" si="15">IF(AC10=0,0,DEGREES(ATAN(RADIANS(60*AK10)/RADIANS(AC10))))</f>
        <v>#VALUE!</v>
      </c>
      <c r="AO10" s="132" t="str">
        <f t="shared" ref="AO10:AO73" si="16">IF(AJ10=TRUE,IF(M9=M10,IF(AF10&gt;AF9,IF(M10="E","E","W"),IF(M10="E","W","E")),M10),"NA")</f>
        <v>NA</v>
      </c>
      <c r="AP10" s="128" t="e">
        <f t="shared" ref="AP10:AP73" si="17">IF(AS10="NA","NA",IF(AM10="NA","NA",ROUND(IF(AM10=" ",IF(AS10="W","270","090"),IF(AH10=TRUE,IF(AM10="S",IF(AO10="W",180+AN10,180-AN10),IF(AS10="E",AN10,360-AN10)),"NA")),1)))</f>
        <v>#VALUE!</v>
      </c>
      <c r="AQ10" s="127" t="e">
        <f>RADIANS(AN10)</f>
        <v>#VALUE!</v>
      </c>
      <c r="AR10" s="129" t="e">
        <f t="shared" ref="AR10:AR73" si="18">IF(AP10="NA","NA",ROUND(IF(AD10=0,60*AL10,AD10*60/COS(AQ10)),1))</f>
        <v>#VALUE!</v>
      </c>
      <c r="AS10" s="127" t="e">
        <f t="shared" ref="AS10:AS73" si="19">IF(AK10&gt;180,IF(M9="E","E","W"),AO10)</f>
        <v>#VALUE!</v>
      </c>
      <c r="AT10" s="127" t="e">
        <f t="shared" ref="AT10:AT73" si="20">IF(M9=M10,IF(AF10&gt;AF9,AF10-AF9,AF9-AF10),IF((AF9+AF10)&gt;180,360-(AF9+AF10),AF9+AF10))</f>
        <v>#VALUE!</v>
      </c>
      <c r="AU10" s="127" t="s">
        <v>17</v>
      </c>
      <c r="AV10" s="133" t="e">
        <f t="shared" ref="AV10:AV73" si="21">RADIANS(Y9)</f>
        <v>#VALUE!</v>
      </c>
      <c r="AW10" s="133">
        <f t="shared" ref="AW10:AW73" si="22">RADIANS(Y10)</f>
        <v>9.0757121103705138E-2</v>
      </c>
      <c r="AX10" s="133" t="e">
        <f t="shared" ref="AX10:AX73" si="23">RADIANS(AT10)</f>
        <v>#VALUE!</v>
      </c>
    </row>
    <row r="11" spans="1:260" ht="16.149999999999999" customHeight="1" x14ac:dyDescent="0.25">
      <c r="A11" s="106"/>
      <c r="B11" s="3"/>
      <c r="C11" s="106"/>
      <c r="D11" s="106"/>
      <c r="E11" s="106"/>
      <c r="G11" s="9">
        <v>2</v>
      </c>
      <c r="H11" s="11">
        <v>4</v>
      </c>
      <c r="I11" s="12">
        <v>33.75</v>
      </c>
      <c r="J11" s="7" t="s">
        <v>28</v>
      </c>
      <c r="K11" s="15">
        <v>4</v>
      </c>
      <c r="L11" s="12">
        <v>37.96</v>
      </c>
      <c r="M11" s="8" t="s">
        <v>59</v>
      </c>
      <c r="N11" s="16" t="s">
        <v>355</v>
      </c>
      <c r="O11" s="26">
        <f t="shared" ref="O11:O74" si="24">IF(X11=TRUE," ",IF(AP11=" "," ",AP11))</f>
        <v>218.2</v>
      </c>
      <c r="P11" s="27">
        <f t="shared" ref="P11:P74" si="25">IF(X11=TRUE," ",AR11)</f>
        <v>48.7</v>
      </c>
      <c r="Q11" s="22" t="str">
        <f t="shared" ref="Q11:Q74" si="26">IF(P11=" "," ",CONCATENATE(ROUND(IF(J10=J11,60*DEGREES(ACOS(COS(AX11)*COS(AV11)*COS(AW11)+SIN(AV11)*SIN(AW11))),60*DEGREES(ACOS(COS(AX11)*COS(AV11)*COS(AW11)-SIN(AV11)*SIN(AW11)))),2),AU11))</f>
        <v>48.57 Nm</v>
      </c>
      <c r="R11" s="23">
        <f>IF(ISERROR(IF(R10-P11&lt;0,"",R10-P11)),"",(IF(R10-P11&lt;0,"",R10-P11)))</f>
        <v>0</v>
      </c>
      <c r="S11" s="23">
        <f t="shared" ref="S11:S74" si="27">IF(P11&lt;&gt;"",P11+S10,"")</f>
        <v>48.7</v>
      </c>
      <c r="T11" s="196" t="s">
        <v>321</v>
      </c>
      <c r="U11" s="23">
        <v>25</v>
      </c>
      <c r="V11" s="60" t="s">
        <v>356</v>
      </c>
      <c r="X11" s="110" t="b">
        <f t="shared" si="6"/>
        <v>0</v>
      </c>
      <c r="Y11" s="127">
        <f t="shared" si="0"/>
        <v>4.5625</v>
      </c>
      <c r="Z11" s="127" t="b">
        <f t="shared" si="1"/>
        <v>1</v>
      </c>
      <c r="AA11" s="127" t="b">
        <f t="shared" si="2"/>
        <v>1</v>
      </c>
      <c r="AB11" s="131">
        <f t="shared" si="3"/>
        <v>272.1805925138637</v>
      </c>
      <c r="AC11" s="131">
        <f t="shared" si="7"/>
        <v>38.130318534381672</v>
      </c>
      <c r="AD11" s="127">
        <f t="shared" si="8"/>
        <v>0.63750000000000018</v>
      </c>
      <c r="AE11" s="127">
        <f t="shared" si="9"/>
        <v>4.8812499999999996</v>
      </c>
      <c r="AF11" s="127">
        <f t="shared" si="4"/>
        <v>4.6326666666666672</v>
      </c>
      <c r="AG11" s="127" t="b">
        <f t="shared" ref="AG11:AG74" si="28">IF(AF11&gt;180,FALSE,IF(AF11&lt;0,FALSE,TRUE))</f>
        <v>1</v>
      </c>
      <c r="AH11" s="127" t="b">
        <f t="shared" si="10"/>
        <v>1</v>
      </c>
      <c r="AI11" s="127" t="b">
        <f t="shared" si="5"/>
        <v>1</v>
      </c>
      <c r="AJ11" s="127" t="b">
        <f t="shared" si="11"/>
        <v>1</v>
      </c>
      <c r="AK11" s="127">
        <f t="shared" si="12"/>
        <v>0.50066666666666659</v>
      </c>
      <c r="AL11" s="127">
        <f t="shared" si="13"/>
        <v>0.4988508465283768</v>
      </c>
      <c r="AM11" s="132" t="str">
        <f t="shared" si="14"/>
        <v>S</v>
      </c>
      <c r="AN11" s="127">
        <f t="shared" si="15"/>
        <v>38.23190678063424</v>
      </c>
      <c r="AO11" s="132" t="str">
        <f t="shared" si="16"/>
        <v>W</v>
      </c>
      <c r="AP11" s="128">
        <f t="shared" si="17"/>
        <v>218.2</v>
      </c>
      <c r="AQ11" s="127">
        <f t="shared" ref="AQ11:AQ74" si="29">RADIANS(AN11)</f>
        <v>0.66727265263761293</v>
      </c>
      <c r="AR11" s="129">
        <f t="shared" si="18"/>
        <v>48.7</v>
      </c>
      <c r="AS11" s="127" t="str">
        <f t="shared" si="19"/>
        <v>W</v>
      </c>
      <c r="AT11" s="127">
        <f t="shared" si="20"/>
        <v>0.50066666666666659</v>
      </c>
      <c r="AU11" s="127" t="s">
        <v>17</v>
      </c>
      <c r="AV11" s="133">
        <f t="shared" si="21"/>
        <v>9.0757121103705138E-2</v>
      </c>
      <c r="AW11" s="133">
        <f t="shared" si="22"/>
        <v>7.9630647122241285E-2</v>
      </c>
      <c r="AX11" s="133">
        <f t="shared" si="23"/>
        <v>8.7382817883182758E-3</v>
      </c>
    </row>
    <row r="12" spans="1:260" ht="16.149999999999999" customHeight="1" x14ac:dyDescent="0.25">
      <c r="A12" s="106"/>
      <c r="B12" s="3"/>
      <c r="C12" s="106"/>
      <c r="D12" s="106"/>
      <c r="E12" s="106"/>
      <c r="G12" s="6">
        <v>3</v>
      </c>
      <c r="H12" s="11"/>
      <c r="I12" s="12"/>
      <c r="J12" s="7" t="s">
        <v>28</v>
      </c>
      <c r="K12" s="15"/>
      <c r="L12" s="12"/>
      <c r="M12" s="8" t="s">
        <v>315</v>
      </c>
      <c r="N12" s="18"/>
      <c r="O12" s="26" t="str">
        <f t="shared" si="24"/>
        <v xml:space="preserve"> </v>
      </c>
      <c r="P12" s="27" t="str">
        <f t="shared" si="25"/>
        <v xml:space="preserve"> </v>
      </c>
      <c r="Q12" s="22" t="str">
        <f t="shared" si="26"/>
        <v xml:space="preserve"> </v>
      </c>
      <c r="R12" s="23" t="str">
        <f t="shared" ref="R12:R75" si="30">IF(ISERROR(IF(R11-P12&lt;0,"",R11-P12)),"",(IF(R11-P12&lt;0,"",R11-P12)))</f>
        <v/>
      </c>
      <c r="S12" s="23" t="e">
        <f t="shared" si="27"/>
        <v>#VALUE!</v>
      </c>
      <c r="T12" s="196" t="s">
        <v>321</v>
      </c>
      <c r="U12" s="23">
        <v>18.5</v>
      </c>
      <c r="V12" s="60">
        <v>5</v>
      </c>
      <c r="X12" s="110" t="b">
        <f t="shared" si="6"/>
        <v>1</v>
      </c>
      <c r="Y12" s="127">
        <f t="shared" si="0"/>
        <v>0</v>
      </c>
      <c r="Z12" s="127" t="b">
        <f t="shared" si="1"/>
        <v>1</v>
      </c>
      <c r="AA12" s="127" t="b">
        <f t="shared" si="2"/>
        <v>1</v>
      </c>
      <c r="AB12" s="131">
        <f t="shared" si="3"/>
        <v>-3.8166634634979276E-13</v>
      </c>
      <c r="AC12" s="131">
        <f t="shared" si="7"/>
        <v>272.1805925138641</v>
      </c>
      <c r="AD12" s="127">
        <f t="shared" si="8"/>
        <v>4.5625</v>
      </c>
      <c r="AE12" s="127">
        <f t="shared" si="9"/>
        <v>2.28125</v>
      </c>
      <c r="AF12" s="127">
        <f t="shared" si="4"/>
        <v>0</v>
      </c>
      <c r="AG12" s="127" t="b">
        <f t="shared" si="28"/>
        <v>1</v>
      </c>
      <c r="AH12" s="127" t="b">
        <f t="shared" si="10"/>
        <v>1</v>
      </c>
      <c r="AI12" s="127" t="b">
        <f t="shared" si="5"/>
        <v>1</v>
      </c>
      <c r="AJ12" s="127" t="b">
        <f t="shared" si="11"/>
        <v>1</v>
      </c>
      <c r="AK12" s="127">
        <f t="shared" si="12"/>
        <v>4.6326666666666672</v>
      </c>
      <c r="AL12" s="127">
        <f t="shared" si="13"/>
        <v>4.6289951611718667</v>
      </c>
      <c r="AM12" s="132" t="str">
        <f t="shared" si="14"/>
        <v>S</v>
      </c>
      <c r="AN12" s="127">
        <f t="shared" si="15"/>
        <v>45.601888827629224</v>
      </c>
      <c r="AO12" s="132" t="str">
        <f t="shared" si="16"/>
        <v>W</v>
      </c>
      <c r="AP12" s="128">
        <f t="shared" si="17"/>
        <v>225.6</v>
      </c>
      <c r="AQ12" s="127">
        <f t="shared" si="29"/>
        <v>0.79590310517054685</v>
      </c>
      <c r="AR12" s="129">
        <f t="shared" si="18"/>
        <v>391.3</v>
      </c>
      <c r="AS12" s="127" t="str">
        <f t="shared" si="19"/>
        <v>W</v>
      </c>
      <c r="AT12" s="127">
        <f t="shared" si="20"/>
        <v>4.6326666666666672</v>
      </c>
      <c r="AU12" s="127" t="s">
        <v>17</v>
      </c>
      <c r="AV12" s="133">
        <f t="shared" si="21"/>
        <v>7.9630647122241285E-2</v>
      </c>
      <c r="AW12" s="133">
        <f t="shared" si="22"/>
        <v>0</v>
      </c>
      <c r="AX12" s="133">
        <f t="shared" si="23"/>
        <v>8.0855286480723987E-2</v>
      </c>
    </row>
    <row r="13" spans="1:260" ht="16.149999999999999" customHeight="1" x14ac:dyDescent="0.25">
      <c r="A13" s="106"/>
      <c r="B13" s="3"/>
      <c r="C13" s="106"/>
      <c r="D13" s="106"/>
      <c r="E13" s="106"/>
      <c r="G13" s="9">
        <v>4</v>
      </c>
      <c r="H13" s="11"/>
      <c r="I13" s="12"/>
      <c r="J13" s="7" t="s">
        <v>28</v>
      </c>
      <c r="K13" s="15"/>
      <c r="L13" s="12"/>
      <c r="M13" s="8" t="s">
        <v>315</v>
      </c>
      <c r="N13" s="16"/>
      <c r="O13" s="26" t="str">
        <f t="shared" si="24"/>
        <v xml:space="preserve"> </v>
      </c>
      <c r="P13" s="27" t="str">
        <f t="shared" si="25"/>
        <v xml:space="preserve"> </v>
      </c>
      <c r="Q13" s="22" t="str">
        <f t="shared" si="26"/>
        <v xml:space="preserve"> </v>
      </c>
      <c r="R13" s="23" t="str">
        <f t="shared" si="30"/>
        <v/>
      </c>
      <c r="S13" s="23" t="e">
        <f t="shared" si="27"/>
        <v>#VALUE!</v>
      </c>
      <c r="T13" s="196" t="s">
        <v>321</v>
      </c>
      <c r="U13" s="23">
        <v>22.8</v>
      </c>
      <c r="V13" s="60">
        <v>5</v>
      </c>
      <c r="X13" s="110" t="b">
        <f t="shared" si="6"/>
        <v>1</v>
      </c>
      <c r="Y13" s="127">
        <f t="shared" si="0"/>
        <v>0</v>
      </c>
      <c r="Z13" s="127" t="b">
        <f t="shared" si="1"/>
        <v>1</v>
      </c>
      <c r="AA13" s="127" t="b">
        <f t="shared" si="2"/>
        <v>1</v>
      </c>
      <c r="AB13" s="131">
        <f t="shared" si="3"/>
        <v>-3.8166634634979276E-13</v>
      </c>
      <c r="AC13" s="131">
        <f t="shared" si="7"/>
        <v>0</v>
      </c>
      <c r="AD13" s="127">
        <f t="shared" si="8"/>
        <v>0</v>
      </c>
      <c r="AE13" s="127">
        <f t="shared" si="9"/>
        <v>0</v>
      </c>
      <c r="AF13" s="127">
        <f t="shared" si="4"/>
        <v>0</v>
      </c>
      <c r="AG13" s="127" t="b">
        <f t="shared" si="28"/>
        <v>1</v>
      </c>
      <c r="AH13" s="127" t="b">
        <f t="shared" si="10"/>
        <v>1</v>
      </c>
      <c r="AI13" s="127" t="b">
        <f t="shared" si="5"/>
        <v>1</v>
      </c>
      <c r="AJ13" s="127" t="b">
        <f t="shared" si="11"/>
        <v>1</v>
      </c>
      <c r="AK13" s="127">
        <f t="shared" si="12"/>
        <v>0</v>
      </c>
      <c r="AL13" s="127">
        <f t="shared" si="13"/>
        <v>0</v>
      </c>
      <c r="AM13" s="132" t="str">
        <f t="shared" si="14"/>
        <v xml:space="preserve"> </v>
      </c>
      <c r="AN13" s="127">
        <f t="shared" si="15"/>
        <v>0</v>
      </c>
      <c r="AO13" s="132" t="str">
        <f t="shared" si="16"/>
        <v>E</v>
      </c>
      <c r="AP13" s="128">
        <f t="shared" si="17"/>
        <v>90</v>
      </c>
      <c r="AQ13" s="127">
        <f t="shared" si="29"/>
        <v>0</v>
      </c>
      <c r="AR13" s="129">
        <f t="shared" si="18"/>
        <v>0</v>
      </c>
      <c r="AS13" s="127" t="str">
        <f t="shared" si="19"/>
        <v>E</v>
      </c>
      <c r="AT13" s="127">
        <f t="shared" si="20"/>
        <v>0</v>
      </c>
      <c r="AU13" s="127" t="s">
        <v>17</v>
      </c>
      <c r="AV13" s="133">
        <f t="shared" si="21"/>
        <v>0</v>
      </c>
      <c r="AW13" s="133">
        <f t="shared" si="22"/>
        <v>0</v>
      </c>
      <c r="AX13" s="133">
        <f t="shared" si="23"/>
        <v>0</v>
      </c>
    </row>
    <row r="14" spans="1:260" ht="16.149999999999999" customHeight="1" x14ac:dyDescent="0.25">
      <c r="A14" s="106"/>
      <c r="B14" s="3"/>
      <c r="C14" s="106"/>
      <c r="D14" s="106"/>
      <c r="E14" s="106"/>
      <c r="G14" s="6">
        <v>5</v>
      </c>
      <c r="H14" s="11"/>
      <c r="I14" s="12"/>
      <c r="J14" s="7" t="s">
        <v>28</v>
      </c>
      <c r="K14" s="15"/>
      <c r="L14" s="12"/>
      <c r="M14" s="8" t="s">
        <v>315</v>
      </c>
      <c r="N14" s="16"/>
      <c r="O14" s="26" t="str">
        <f t="shared" si="24"/>
        <v xml:space="preserve"> </v>
      </c>
      <c r="P14" s="27" t="str">
        <f t="shared" si="25"/>
        <v xml:space="preserve"> </v>
      </c>
      <c r="Q14" s="22" t="str">
        <f t="shared" si="26"/>
        <v xml:space="preserve"> </v>
      </c>
      <c r="R14" s="23" t="str">
        <f t="shared" si="30"/>
        <v/>
      </c>
      <c r="S14" s="23" t="e">
        <f t="shared" si="27"/>
        <v>#VALUE!</v>
      </c>
      <c r="T14" s="196" t="s">
        <v>321</v>
      </c>
      <c r="U14" s="23">
        <v>19.8</v>
      </c>
      <c r="V14" s="60">
        <v>5</v>
      </c>
      <c r="X14" s="110" t="b">
        <f t="shared" si="6"/>
        <v>1</v>
      </c>
      <c r="Y14" s="127">
        <f t="shared" si="0"/>
        <v>0</v>
      </c>
      <c r="Z14" s="127" t="b">
        <f t="shared" si="1"/>
        <v>1</v>
      </c>
      <c r="AA14" s="127" t="b">
        <f t="shared" si="2"/>
        <v>1</v>
      </c>
      <c r="AB14" s="131">
        <f t="shared" si="3"/>
        <v>-3.8166634634979276E-13</v>
      </c>
      <c r="AC14" s="131">
        <f t="shared" si="7"/>
        <v>0</v>
      </c>
      <c r="AD14" s="127">
        <f t="shared" si="8"/>
        <v>0</v>
      </c>
      <c r="AE14" s="127">
        <f t="shared" si="9"/>
        <v>0</v>
      </c>
      <c r="AF14" s="127">
        <f t="shared" si="4"/>
        <v>0</v>
      </c>
      <c r="AG14" s="127" t="b">
        <f t="shared" si="28"/>
        <v>1</v>
      </c>
      <c r="AH14" s="127" t="b">
        <f t="shared" si="10"/>
        <v>1</v>
      </c>
      <c r="AI14" s="127" t="b">
        <f t="shared" si="5"/>
        <v>1</v>
      </c>
      <c r="AJ14" s="127" t="b">
        <f t="shared" si="11"/>
        <v>1</v>
      </c>
      <c r="AK14" s="127">
        <f t="shared" si="12"/>
        <v>0</v>
      </c>
      <c r="AL14" s="127">
        <f t="shared" si="13"/>
        <v>0</v>
      </c>
      <c r="AM14" s="132" t="str">
        <f t="shared" si="14"/>
        <v xml:space="preserve"> </v>
      </c>
      <c r="AN14" s="127">
        <f t="shared" si="15"/>
        <v>0</v>
      </c>
      <c r="AO14" s="132" t="str">
        <f t="shared" si="16"/>
        <v>E</v>
      </c>
      <c r="AP14" s="128">
        <f t="shared" si="17"/>
        <v>90</v>
      </c>
      <c r="AQ14" s="127">
        <f t="shared" si="29"/>
        <v>0</v>
      </c>
      <c r="AR14" s="129">
        <f t="shared" si="18"/>
        <v>0</v>
      </c>
      <c r="AS14" s="127" t="str">
        <f t="shared" si="19"/>
        <v>E</v>
      </c>
      <c r="AT14" s="127">
        <f t="shared" si="20"/>
        <v>0</v>
      </c>
      <c r="AU14" s="127" t="s">
        <v>17</v>
      </c>
      <c r="AV14" s="133">
        <f t="shared" si="21"/>
        <v>0</v>
      </c>
      <c r="AW14" s="133">
        <f t="shared" si="22"/>
        <v>0</v>
      </c>
      <c r="AX14" s="133">
        <f t="shared" si="23"/>
        <v>0</v>
      </c>
    </row>
    <row r="15" spans="1:260" ht="16.149999999999999" customHeight="1" x14ac:dyDescent="0.25">
      <c r="A15" s="106"/>
      <c r="B15" s="3"/>
      <c r="C15" s="106"/>
      <c r="D15" s="106"/>
      <c r="E15" s="106"/>
      <c r="G15" s="9">
        <v>6</v>
      </c>
      <c r="H15" s="11"/>
      <c r="I15" s="12"/>
      <c r="J15" s="7" t="s">
        <v>28</v>
      </c>
      <c r="K15" s="15"/>
      <c r="L15" s="12"/>
      <c r="M15" s="8" t="s">
        <v>315</v>
      </c>
      <c r="N15" s="16"/>
      <c r="O15" s="26" t="str">
        <f t="shared" si="24"/>
        <v xml:space="preserve"> </v>
      </c>
      <c r="P15" s="27" t="str">
        <f t="shared" si="25"/>
        <v xml:space="preserve"> </v>
      </c>
      <c r="Q15" s="22" t="str">
        <f t="shared" si="26"/>
        <v xml:space="preserve"> </v>
      </c>
      <c r="R15" s="23" t="str">
        <f t="shared" si="30"/>
        <v/>
      </c>
      <c r="S15" s="23" t="e">
        <f t="shared" si="27"/>
        <v>#VALUE!</v>
      </c>
      <c r="T15" s="196" t="s">
        <v>321</v>
      </c>
      <c r="U15" s="23">
        <v>8.5</v>
      </c>
      <c r="V15" s="60" t="s">
        <v>316</v>
      </c>
      <c r="X15" s="110" t="b">
        <f t="shared" si="6"/>
        <v>1</v>
      </c>
      <c r="Y15" s="127">
        <f t="shared" si="0"/>
        <v>0</v>
      </c>
      <c r="Z15" s="127" t="b">
        <f t="shared" si="1"/>
        <v>1</v>
      </c>
      <c r="AA15" s="127" t="b">
        <f t="shared" si="2"/>
        <v>1</v>
      </c>
      <c r="AB15" s="131">
        <f t="shared" si="3"/>
        <v>-3.8166634634979276E-13</v>
      </c>
      <c r="AC15" s="131">
        <f t="shared" si="7"/>
        <v>0</v>
      </c>
      <c r="AD15" s="127">
        <f t="shared" si="8"/>
        <v>0</v>
      </c>
      <c r="AE15" s="127">
        <f t="shared" si="9"/>
        <v>0</v>
      </c>
      <c r="AF15" s="127">
        <f t="shared" si="4"/>
        <v>0</v>
      </c>
      <c r="AG15" s="127" t="b">
        <f t="shared" si="28"/>
        <v>1</v>
      </c>
      <c r="AH15" s="127" t="b">
        <f t="shared" si="10"/>
        <v>1</v>
      </c>
      <c r="AI15" s="127" t="b">
        <f t="shared" si="5"/>
        <v>1</v>
      </c>
      <c r="AJ15" s="127" t="b">
        <f t="shared" si="11"/>
        <v>1</v>
      </c>
      <c r="AK15" s="127">
        <f t="shared" si="12"/>
        <v>0</v>
      </c>
      <c r="AL15" s="127">
        <f t="shared" si="13"/>
        <v>0</v>
      </c>
      <c r="AM15" s="132" t="str">
        <f t="shared" si="14"/>
        <v xml:space="preserve"> </v>
      </c>
      <c r="AN15" s="127">
        <f t="shared" si="15"/>
        <v>0</v>
      </c>
      <c r="AO15" s="132" t="str">
        <f t="shared" si="16"/>
        <v>E</v>
      </c>
      <c r="AP15" s="128">
        <f t="shared" si="17"/>
        <v>90</v>
      </c>
      <c r="AQ15" s="127">
        <f t="shared" si="29"/>
        <v>0</v>
      </c>
      <c r="AR15" s="129">
        <f t="shared" si="18"/>
        <v>0</v>
      </c>
      <c r="AS15" s="127" t="str">
        <f t="shared" si="19"/>
        <v>E</v>
      </c>
      <c r="AT15" s="127">
        <f t="shared" si="20"/>
        <v>0</v>
      </c>
      <c r="AU15" s="127" t="s">
        <v>17</v>
      </c>
      <c r="AV15" s="133">
        <f t="shared" si="21"/>
        <v>0</v>
      </c>
      <c r="AW15" s="133">
        <f t="shared" si="22"/>
        <v>0</v>
      </c>
      <c r="AX15" s="133">
        <f t="shared" si="23"/>
        <v>0</v>
      </c>
    </row>
    <row r="16" spans="1:260" ht="16.149999999999999" customHeight="1" x14ac:dyDescent="0.25">
      <c r="A16" s="106"/>
      <c r="B16" s="3"/>
      <c r="C16" s="106"/>
      <c r="D16" s="106"/>
      <c r="E16" s="106"/>
      <c r="G16" s="6">
        <v>7</v>
      </c>
      <c r="H16" s="11"/>
      <c r="I16" s="12"/>
      <c r="J16" s="7" t="s">
        <v>28</v>
      </c>
      <c r="K16" s="15"/>
      <c r="L16" s="12"/>
      <c r="M16" s="8" t="s">
        <v>315</v>
      </c>
      <c r="N16" s="16"/>
      <c r="O16" s="26" t="str">
        <f t="shared" si="24"/>
        <v xml:space="preserve"> </v>
      </c>
      <c r="P16" s="27" t="str">
        <f t="shared" si="25"/>
        <v xml:space="preserve"> </v>
      </c>
      <c r="Q16" s="22" t="str">
        <f t="shared" si="26"/>
        <v xml:space="preserve"> </v>
      </c>
      <c r="R16" s="23" t="str">
        <f t="shared" si="30"/>
        <v/>
      </c>
      <c r="S16" s="23" t="e">
        <f t="shared" si="27"/>
        <v>#VALUE!</v>
      </c>
      <c r="T16" s="196" t="s">
        <v>321</v>
      </c>
      <c r="U16" s="23">
        <v>8.6</v>
      </c>
      <c r="V16" s="60" t="s">
        <v>316</v>
      </c>
      <c r="X16" s="110" t="b">
        <f t="shared" si="6"/>
        <v>1</v>
      </c>
      <c r="Y16" s="127">
        <f t="shared" si="0"/>
        <v>0</v>
      </c>
      <c r="Z16" s="127" t="b">
        <f t="shared" si="1"/>
        <v>1</v>
      </c>
      <c r="AA16" s="127" t="b">
        <f t="shared" si="2"/>
        <v>1</v>
      </c>
      <c r="AB16" s="131">
        <f t="shared" si="3"/>
        <v>-3.8166634634979276E-13</v>
      </c>
      <c r="AC16" s="131">
        <f t="shared" si="7"/>
        <v>0</v>
      </c>
      <c r="AD16" s="127">
        <f t="shared" si="8"/>
        <v>0</v>
      </c>
      <c r="AE16" s="127">
        <f t="shared" si="9"/>
        <v>0</v>
      </c>
      <c r="AF16" s="127">
        <f t="shared" si="4"/>
        <v>0</v>
      </c>
      <c r="AG16" s="127" t="b">
        <f t="shared" si="28"/>
        <v>1</v>
      </c>
      <c r="AH16" s="127" t="b">
        <f t="shared" si="10"/>
        <v>1</v>
      </c>
      <c r="AI16" s="127" t="b">
        <f t="shared" si="5"/>
        <v>1</v>
      </c>
      <c r="AJ16" s="127" t="b">
        <f t="shared" si="11"/>
        <v>1</v>
      </c>
      <c r="AK16" s="127">
        <f t="shared" si="12"/>
        <v>0</v>
      </c>
      <c r="AL16" s="127">
        <f t="shared" si="13"/>
        <v>0</v>
      </c>
      <c r="AM16" s="132" t="str">
        <f t="shared" si="14"/>
        <v xml:space="preserve"> </v>
      </c>
      <c r="AN16" s="127">
        <f t="shared" si="15"/>
        <v>0</v>
      </c>
      <c r="AO16" s="132" t="str">
        <f t="shared" si="16"/>
        <v>E</v>
      </c>
      <c r="AP16" s="128">
        <f t="shared" si="17"/>
        <v>90</v>
      </c>
      <c r="AQ16" s="127">
        <f t="shared" si="29"/>
        <v>0</v>
      </c>
      <c r="AR16" s="129">
        <f t="shared" si="18"/>
        <v>0</v>
      </c>
      <c r="AS16" s="127" t="str">
        <f t="shared" si="19"/>
        <v>E</v>
      </c>
      <c r="AT16" s="127">
        <f t="shared" si="20"/>
        <v>0</v>
      </c>
      <c r="AU16" s="127" t="s">
        <v>17</v>
      </c>
      <c r="AV16" s="133">
        <f t="shared" si="21"/>
        <v>0</v>
      </c>
      <c r="AW16" s="133">
        <f t="shared" si="22"/>
        <v>0</v>
      </c>
      <c r="AX16" s="133">
        <f t="shared" si="23"/>
        <v>0</v>
      </c>
    </row>
    <row r="17" spans="1:50" ht="16.149999999999999" customHeight="1" x14ac:dyDescent="0.25">
      <c r="A17" s="106"/>
      <c r="B17" s="3"/>
      <c r="C17" s="106"/>
      <c r="D17" s="106"/>
      <c r="E17" s="106"/>
      <c r="G17" s="9">
        <v>8</v>
      </c>
      <c r="H17" s="11"/>
      <c r="I17" s="12"/>
      <c r="J17" s="7" t="s">
        <v>28</v>
      </c>
      <c r="K17" s="15"/>
      <c r="L17" s="12"/>
      <c r="M17" s="8" t="s">
        <v>315</v>
      </c>
      <c r="N17" s="16"/>
      <c r="O17" s="26" t="str">
        <f t="shared" si="24"/>
        <v xml:space="preserve"> </v>
      </c>
      <c r="P17" s="27" t="str">
        <f t="shared" si="25"/>
        <v xml:space="preserve"> </v>
      </c>
      <c r="Q17" s="22" t="str">
        <f t="shared" si="26"/>
        <v xml:space="preserve"> </v>
      </c>
      <c r="R17" s="23" t="str">
        <f t="shared" si="30"/>
        <v/>
      </c>
      <c r="S17" s="23" t="e">
        <f t="shared" si="27"/>
        <v>#VALUE!</v>
      </c>
      <c r="T17" s="196" t="s">
        <v>321</v>
      </c>
      <c r="U17" s="23">
        <v>8.6</v>
      </c>
      <c r="V17" s="60" t="s">
        <v>316</v>
      </c>
      <c r="X17" s="110" t="b">
        <f t="shared" si="6"/>
        <v>1</v>
      </c>
      <c r="Y17" s="127">
        <f t="shared" si="0"/>
        <v>0</v>
      </c>
      <c r="Z17" s="127" t="b">
        <f t="shared" si="1"/>
        <v>1</v>
      </c>
      <c r="AA17" s="127" t="b">
        <f t="shared" si="2"/>
        <v>1</v>
      </c>
      <c r="AB17" s="131">
        <f t="shared" si="3"/>
        <v>-3.8166634634979276E-13</v>
      </c>
      <c r="AC17" s="131">
        <f t="shared" si="7"/>
        <v>0</v>
      </c>
      <c r="AD17" s="127">
        <f t="shared" si="8"/>
        <v>0</v>
      </c>
      <c r="AE17" s="127">
        <f t="shared" si="9"/>
        <v>0</v>
      </c>
      <c r="AF17" s="127">
        <f t="shared" si="4"/>
        <v>0</v>
      </c>
      <c r="AG17" s="127" t="b">
        <f t="shared" si="28"/>
        <v>1</v>
      </c>
      <c r="AH17" s="127" t="b">
        <f t="shared" si="10"/>
        <v>1</v>
      </c>
      <c r="AI17" s="127" t="b">
        <f t="shared" si="5"/>
        <v>1</v>
      </c>
      <c r="AJ17" s="127" t="b">
        <f t="shared" si="11"/>
        <v>1</v>
      </c>
      <c r="AK17" s="127">
        <f t="shared" si="12"/>
        <v>0</v>
      </c>
      <c r="AL17" s="127">
        <f t="shared" si="13"/>
        <v>0</v>
      </c>
      <c r="AM17" s="132" t="str">
        <f t="shared" si="14"/>
        <v xml:space="preserve"> </v>
      </c>
      <c r="AN17" s="127">
        <f t="shared" si="15"/>
        <v>0</v>
      </c>
      <c r="AO17" s="132" t="str">
        <f t="shared" si="16"/>
        <v>E</v>
      </c>
      <c r="AP17" s="128">
        <f t="shared" si="17"/>
        <v>90</v>
      </c>
      <c r="AQ17" s="127">
        <f t="shared" si="29"/>
        <v>0</v>
      </c>
      <c r="AR17" s="129">
        <f t="shared" si="18"/>
        <v>0</v>
      </c>
      <c r="AS17" s="127" t="str">
        <f t="shared" si="19"/>
        <v>E</v>
      </c>
      <c r="AT17" s="127">
        <f t="shared" si="20"/>
        <v>0</v>
      </c>
      <c r="AU17" s="127" t="s">
        <v>17</v>
      </c>
      <c r="AV17" s="133">
        <f t="shared" si="21"/>
        <v>0</v>
      </c>
      <c r="AW17" s="133">
        <f t="shared" si="22"/>
        <v>0</v>
      </c>
      <c r="AX17" s="133">
        <f t="shared" si="23"/>
        <v>0</v>
      </c>
    </row>
    <row r="18" spans="1:50" ht="16.149999999999999" customHeight="1" x14ac:dyDescent="0.25">
      <c r="A18" s="106"/>
      <c r="B18" s="3"/>
      <c r="C18" s="106"/>
      <c r="D18" s="106"/>
      <c r="E18" s="106"/>
      <c r="G18" s="6">
        <v>9</v>
      </c>
      <c r="H18" s="11"/>
      <c r="I18" s="12"/>
      <c r="J18" s="7" t="s">
        <v>28</v>
      </c>
      <c r="K18" s="15"/>
      <c r="L18" s="12"/>
      <c r="M18" s="8" t="s">
        <v>315</v>
      </c>
      <c r="N18" s="16"/>
      <c r="O18" s="26" t="str">
        <f t="shared" si="24"/>
        <v xml:space="preserve"> </v>
      </c>
      <c r="P18" s="27" t="str">
        <f t="shared" si="25"/>
        <v xml:space="preserve"> </v>
      </c>
      <c r="Q18" s="22" t="str">
        <f t="shared" si="26"/>
        <v xml:space="preserve"> </v>
      </c>
      <c r="R18" s="23" t="str">
        <f t="shared" si="30"/>
        <v/>
      </c>
      <c r="S18" s="23" t="e">
        <f t="shared" si="27"/>
        <v>#VALUE!</v>
      </c>
      <c r="T18" s="23" t="s">
        <v>57</v>
      </c>
      <c r="U18" s="23">
        <v>8.4</v>
      </c>
      <c r="V18" s="60" t="s">
        <v>316</v>
      </c>
      <c r="X18" s="110" t="b">
        <f t="shared" si="6"/>
        <v>1</v>
      </c>
      <c r="Y18" s="127">
        <f t="shared" si="0"/>
        <v>0</v>
      </c>
      <c r="Z18" s="127" t="b">
        <f t="shared" si="1"/>
        <v>1</v>
      </c>
      <c r="AA18" s="127" t="b">
        <f t="shared" si="2"/>
        <v>1</v>
      </c>
      <c r="AB18" s="131">
        <f t="shared" si="3"/>
        <v>-3.8166634634979276E-13</v>
      </c>
      <c r="AC18" s="131">
        <f t="shared" si="7"/>
        <v>0</v>
      </c>
      <c r="AD18" s="127">
        <f t="shared" si="8"/>
        <v>0</v>
      </c>
      <c r="AE18" s="127">
        <f t="shared" si="9"/>
        <v>0</v>
      </c>
      <c r="AF18" s="127">
        <f t="shared" si="4"/>
        <v>0</v>
      </c>
      <c r="AG18" s="127" t="b">
        <f t="shared" si="28"/>
        <v>1</v>
      </c>
      <c r="AH18" s="127" t="b">
        <f t="shared" si="10"/>
        <v>1</v>
      </c>
      <c r="AI18" s="127" t="b">
        <f t="shared" si="5"/>
        <v>1</v>
      </c>
      <c r="AJ18" s="127" t="b">
        <f t="shared" si="11"/>
        <v>1</v>
      </c>
      <c r="AK18" s="127">
        <f t="shared" si="12"/>
        <v>0</v>
      </c>
      <c r="AL18" s="127">
        <f t="shared" si="13"/>
        <v>0</v>
      </c>
      <c r="AM18" s="132" t="str">
        <f t="shared" si="14"/>
        <v xml:space="preserve"> </v>
      </c>
      <c r="AN18" s="127">
        <f t="shared" si="15"/>
        <v>0</v>
      </c>
      <c r="AO18" s="132" t="str">
        <f t="shared" si="16"/>
        <v>E</v>
      </c>
      <c r="AP18" s="128">
        <f t="shared" si="17"/>
        <v>90</v>
      </c>
      <c r="AQ18" s="127">
        <f t="shared" si="29"/>
        <v>0</v>
      </c>
      <c r="AR18" s="129">
        <f t="shared" si="18"/>
        <v>0</v>
      </c>
      <c r="AS18" s="127" t="str">
        <f t="shared" si="19"/>
        <v>E</v>
      </c>
      <c r="AT18" s="127">
        <f t="shared" si="20"/>
        <v>0</v>
      </c>
      <c r="AU18" s="127" t="s">
        <v>17</v>
      </c>
      <c r="AV18" s="133">
        <f t="shared" si="21"/>
        <v>0</v>
      </c>
      <c r="AW18" s="133">
        <f t="shared" si="22"/>
        <v>0</v>
      </c>
      <c r="AX18" s="133">
        <f t="shared" si="23"/>
        <v>0</v>
      </c>
    </row>
    <row r="19" spans="1:50" ht="16.149999999999999" customHeight="1" x14ac:dyDescent="0.25">
      <c r="A19" s="106"/>
      <c r="B19" s="3"/>
      <c r="C19" s="106"/>
      <c r="D19" s="106"/>
      <c r="E19" s="106"/>
      <c r="G19" s="9">
        <v>10</v>
      </c>
      <c r="H19" s="11"/>
      <c r="I19" s="12"/>
      <c r="J19" s="7" t="s">
        <v>28</v>
      </c>
      <c r="K19" s="15"/>
      <c r="L19" s="12"/>
      <c r="M19" s="8" t="s">
        <v>315</v>
      </c>
      <c r="N19" s="16"/>
      <c r="O19" s="26" t="str">
        <f t="shared" si="24"/>
        <v xml:space="preserve"> </v>
      </c>
      <c r="P19" s="27" t="str">
        <f t="shared" si="25"/>
        <v xml:space="preserve"> </v>
      </c>
      <c r="Q19" s="22" t="str">
        <f t="shared" si="26"/>
        <v xml:space="preserve"> </v>
      </c>
      <c r="R19" s="23" t="str">
        <f t="shared" si="30"/>
        <v/>
      </c>
      <c r="S19" s="23" t="e">
        <f t="shared" si="27"/>
        <v>#VALUE!</v>
      </c>
      <c r="T19" s="23" t="s">
        <v>57</v>
      </c>
      <c r="U19" s="23">
        <v>7.2</v>
      </c>
      <c r="V19" s="60" t="s">
        <v>316</v>
      </c>
      <c r="X19" s="110" t="b">
        <f t="shared" si="6"/>
        <v>1</v>
      </c>
      <c r="Y19" s="127">
        <f t="shared" si="0"/>
        <v>0</v>
      </c>
      <c r="Z19" s="127" t="b">
        <f t="shared" si="1"/>
        <v>1</v>
      </c>
      <c r="AA19" s="127" t="b">
        <f t="shared" si="2"/>
        <v>1</v>
      </c>
      <c r="AB19" s="131">
        <f t="shared" si="3"/>
        <v>-3.8166634634979276E-13</v>
      </c>
      <c r="AC19" s="131">
        <f t="shared" si="7"/>
        <v>0</v>
      </c>
      <c r="AD19" s="127">
        <f t="shared" si="8"/>
        <v>0</v>
      </c>
      <c r="AE19" s="127">
        <f t="shared" si="9"/>
        <v>0</v>
      </c>
      <c r="AF19" s="127">
        <f t="shared" si="4"/>
        <v>0</v>
      </c>
      <c r="AG19" s="127" t="b">
        <f t="shared" si="28"/>
        <v>1</v>
      </c>
      <c r="AH19" s="127" t="b">
        <f t="shared" si="10"/>
        <v>1</v>
      </c>
      <c r="AI19" s="127" t="b">
        <f t="shared" si="5"/>
        <v>1</v>
      </c>
      <c r="AJ19" s="127" t="b">
        <f t="shared" si="11"/>
        <v>1</v>
      </c>
      <c r="AK19" s="127">
        <f t="shared" si="12"/>
        <v>0</v>
      </c>
      <c r="AL19" s="127">
        <f t="shared" si="13"/>
        <v>0</v>
      </c>
      <c r="AM19" s="132" t="str">
        <f t="shared" si="14"/>
        <v xml:space="preserve"> </v>
      </c>
      <c r="AN19" s="127">
        <f t="shared" si="15"/>
        <v>0</v>
      </c>
      <c r="AO19" s="132" t="str">
        <f t="shared" si="16"/>
        <v>E</v>
      </c>
      <c r="AP19" s="128">
        <f t="shared" si="17"/>
        <v>90</v>
      </c>
      <c r="AQ19" s="127">
        <f t="shared" si="29"/>
        <v>0</v>
      </c>
      <c r="AR19" s="129">
        <f t="shared" si="18"/>
        <v>0</v>
      </c>
      <c r="AS19" s="127" t="str">
        <f t="shared" si="19"/>
        <v>E</v>
      </c>
      <c r="AT19" s="127">
        <f t="shared" si="20"/>
        <v>0</v>
      </c>
      <c r="AU19" s="127" t="s">
        <v>17</v>
      </c>
      <c r="AV19" s="133">
        <f t="shared" si="21"/>
        <v>0</v>
      </c>
      <c r="AW19" s="133">
        <f t="shared" si="22"/>
        <v>0</v>
      </c>
      <c r="AX19" s="133">
        <f t="shared" si="23"/>
        <v>0</v>
      </c>
    </row>
    <row r="20" spans="1:50" ht="16.149999999999999" customHeight="1" x14ac:dyDescent="0.25">
      <c r="A20" s="106"/>
      <c r="B20" s="3"/>
      <c r="C20" s="106"/>
      <c r="D20" s="106"/>
      <c r="E20" s="106"/>
      <c r="G20" s="6">
        <v>11</v>
      </c>
      <c r="H20" s="11"/>
      <c r="I20" s="12"/>
      <c r="J20" s="7" t="s">
        <v>28</v>
      </c>
      <c r="K20" s="15"/>
      <c r="L20" s="12"/>
      <c r="M20" s="8" t="s">
        <v>315</v>
      </c>
      <c r="N20" s="16"/>
      <c r="O20" s="26" t="str">
        <f t="shared" si="24"/>
        <v xml:space="preserve"> </v>
      </c>
      <c r="P20" s="27" t="str">
        <f t="shared" si="25"/>
        <v xml:space="preserve"> </v>
      </c>
      <c r="Q20" s="22" t="str">
        <f t="shared" si="26"/>
        <v xml:space="preserve"> </v>
      </c>
      <c r="R20" s="23" t="str">
        <f t="shared" si="30"/>
        <v/>
      </c>
      <c r="S20" s="23" t="e">
        <f t="shared" si="27"/>
        <v>#VALUE!</v>
      </c>
      <c r="T20" s="23" t="s">
        <v>57</v>
      </c>
      <c r="U20" s="23">
        <v>90</v>
      </c>
      <c r="V20" s="23">
        <v>30</v>
      </c>
      <c r="X20" s="110" t="b">
        <f t="shared" si="6"/>
        <v>1</v>
      </c>
      <c r="Y20" s="127">
        <f t="shared" si="0"/>
        <v>0</v>
      </c>
      <c r="Z20" s="127" t="b">
        <f t="shared" si="1"/>
        <v>1</v>
      </c>
      <c r="AA20" s="127" t="b">
        <f t="shared" si="2"/>
        <v>1</v>
      </c>
      <c r="AB20" s="131">
        <f t="shared" si="3"/>
        <v>-3.8166634634979276E-13</v>
      </c>
      <c r="AC20" s="131">
        <f t="shared" si="7"/>
        <v>0</v>
      </c>
      <c r="AD20" s="127">
        <f t="shared" si="8"/>
        <v>0</v>
      </c>
      <c r="AE20" s="127">
        <f t="shared" si="9"/>
        <v>0</v>
      </c>
      <c r="AF20" s="127">
        <f t="shared" si="4"/>
        <v>0</v>
      </c>
      <c r="AG20" s="127" t="b">
        <f t="shared" si="28"/>
        <v>1</v>
      </c>
      <c r="AH20" s="127" t="b">
        <f t="shared" si="10"/>
        <v>1</v>
      </c>
      <c r="AI20" s="127" t="b">
        <f t="shared" si="5"/>
        <v>1</v>
      </c>
      <c r="AJ20" s="127" t="b">
        <f t="shared" si="11"/>
        <v>1</v>
      </c>
      <c r="AK20" s="127">
        <f t="shared" si="12"/>
        <v>0</v>
      </c>
      <c r="AL20" s="127">
        <f t="shared" si="13"/>
        <v>0</v>
      </c>
      <c r="AM20" s="132" t="str">
        <f t="shared" si="14"/>
        <v xml:space="preserve"> </v>
      </c>
      <c r="AN20" s="127">
        <f t="shared" si="15"/>
        <v>0</v>
      </c>
      <c r="AO20" s="132" t="str">
        <f t="shared" si="16"/>
        <v>E</v>
      </c>
      <c r="AP20" s="128">
        <f t="shared" si="17"/>
        <v>90</v>
      </c>
      <c r="AQ20" s="127">
        <f t="shared" si="29"/>
        <v>0</v>
      </c>
      <c r="AR20" s="129">
        <f t="shared" si="18"/>
        <v>0</v>
      </c>
      <c r="AS20" s="127" t="str">
        <f t="shared" si="19"/>
        <v>E</v>
      </c>
      <c r="AT20" s="127">
        <f t="shared" si="20"/>
        <v>0</v>
      </c>
      <c r="AU20" s="127" t="s">
        <v>17</v>
      </c>
      <c r="AV20" s="133">
        <f t="shared" si="21"/>
        <v>0</v>
      </c>
      <c r="AW20" s="133">
        <f t="shared" si="22"/>
        <v>0</v>
      </c>
      <c r="AX20" s="133">
        <f t="shared" si="23"/>
        <v>0</v>
      </c>
    </row>
    <row r="21" spans="1:50" ht="16.149999999999999" customHeight="1" x14ac:dyDescent="0.25">
      <c r="A21" s="106"/>
      <c r="B21" s="3"/>
      <c r="C21" s="106"/>
      <c r="D21" s="106"/>
      <c r="E21" s="106"/>
      <c r="G21" s="9">
        <v>12</v>
      </c>
      <c r="H21" s="11"/>
      <c r="I21" s="12"/>
      <c r="J21" s="7" t="s">
        <v>28</v>
      </c>
      <c r="K21" s="15"/>
      <c r="L21" s="12"/>
      <c r="M21" s="8" t="s">
        <v>315</v>
      </c>
      <c r="N21" s="16"/>
      <c r="O21" s="26" t="str">
        <f t="shared" si="24"/>
        <v xml:space="preserve"> </v>
      </c>
      <c r="P21" s="27" t="str">
        <f t="shared" si="25"/>
        <v xml:space="preserve"> </v>
      </c>
      <c r="Q21" s="22" t="str">
        <f t="shared" si="26"/>
        <v xml:space="preserve"> </v>
      </c>
      <c r="R21" s="23" t="str">
        <f t="shared" si="30"/>
        <v/>
      </c>
      <c r="S21" s="23" t="e">
        <f t="shared" si="27"/>
        <v>#VALUE!</v>
      </c>
      <c r="T21" s="23" t="s">
        <v>57</v>
      </c>
      <c r="U21" s="23">
        <v>972</v>
      </c>
      <c r="V21" s="23">
        <v>15</v>
      </c>
      <c r="X21" s="110" t="b">
        <f t="shared" si="6"/>
        <v>1</v>
      </c>
      <c r="Y21" s="127">
        <f t="shared" si="0"/>
        <v>0</v>
      </c>
      <c r="Z21" s="127" t="b">
        <f t="shared" si="1"/>
        <v>1</v>
      </c>
      <c r="AA21" s="127" t="b">
        <f t="shared" si="2"/>
        <v>1</v>
      </c>
      <c r="AB21" s="131">
        <f t="shared" si="3"/>
        <v>-3.8166634634979276E-13</v>
      </c>
      <c r="AC21" s="131">
        <f t="shared" si="7"/>
        <v>0</v>
      </c>
      <c r="AD21" s="127">
        <f t="shared" si="8"/>
        <v>0</v>
      </c>
      <c r="AE21" s="127">
        <f t="shared" si="9"/>
        <v>0</v>
      </c>
      <c r="AF21" s="127">
        <f t="shared" si="4"/>
        <v>0</v>
      </c>
      <c r="AG21" s="127" t="b">
        <f t="shared" si="28"/>
        <v>1</v>
      </c>
      <c r="AH21" s="127" t="b">
        <f t="shared" si="10"/>
        <v>1</v>
      </c>
      <c r="AI21" s="127" t="b">
        <f t="shared" si="5"/>
        <v>1</v>
      </c>
      <c r="AJ21" s="127" t="b">
        <f t="shared" si="11"/>
        <v>1</v>
      </c>
      <c r="AK21" s="127">
        <f t="shared" si="12"/>
        <v>0</v>
      </c>
      <c r="AL21" s="127">
        <f t="shared" si="13"/>
        <v>0</v>
      </c>
      <c r="AM21" s="132" t="str">
        <f t="shared" si="14"/>
        <v xml:space="preserve"> </v>
      </c>
      <c r="AN21" s="127">
        <f t="shared" si="15"/>
        <v>0</v>
      </c>
      <c r="AO21" s="132" t="str">
        <f t="shared" si="16"/>
        <v>E</v>
      </c>
      <c r="AP21" s="128">
        <f t="shared" si="17"/>
        <v>90</v>
      </c>
      <c r="AQ21" s="127">
        <f t="shared" si="29"/>
        <v>0</v>
      </c>
      <c r="AR21" s="129">
        <f t="shared" si="18"/>
        <v>0</v>
      </c>
      <c r="AS21" s="127" t="str">
        <f t="shared" si="19"/>
        <v>E</v>
      </c>
      <c r="AT21" s="127">
        <f t="shared" si="20"/>
        <v>0</v>
      </c>
      <c r="AU21" s="127" t="s">
        <v>17</v>
      </c>
      <c r="AV21" s="133">
        <f t="shared" si="21"/>
        <v>0</v>
      </c>
      <c r="AW21" s="133">
        <f t="shared" si="22"/>
        <v>0</v>
      </c>
      <c r="AX21" s="133">
        <f t="shared" si="23"/>
        <v>0</v>
      </c>
    </row>
    <row r="22" spans="1:50" ht="16.149999999999999" customHeight="1" x14ac:dyDescent="0.25">
      <c r="A22" s="106"/>
      <c r="B22" s="3"/>
      <c r="C22" s="106"/>
      <c r="D22" s="106"/>
      <c r="E22" s="106"/>
      <c r="G22" s="6">
        <v>13</v>
      </c>
      <c r="H22" s="11"/>
      <c r="I22" s="12"/>
      <c r="J22" s="7" t="s">
        <v>28</v>
      </c>
      <c r="K22" s="15"/>
      <c r="L22" s="12"/>
      <c r="M22" s="8" t="s">
        <v>315</v>
      </c>
      <c r="N22" s="16"/>
      <c r="O22" s="28" t="str">
        <f t="shared" si="24"/>
        <v xml:space="preserve"> </v>
      </c>
      <c r="P22" s="27" t="str">
        <f t="shared" si="25"/>
        <v xml:space="preserve"> </v>
      </c>
      <c r="Q22" s="22" t="str">
        <f t="shared" si="26"/>
        <v xml:space="preserve"> </v>
      </c>
      <c r="R22" s="23" t="str">
        <f t="shared" si="30"/>
        <v/>
      </c>
      <c r="S22" s="23" t="e">
        <f t="shared" si="27"/>
        <v>#VALUE!</v>
      </c>
      <c r="T22" s="23" t="s">
        <v>57</v>
      </c>
      <c r="U22" s="23">
        <v>105</v>
      </c>
      <c r="V22" s="23" t="s">
        <v>237</v>
      </c>
      <c r="X22" s="110" t="b">
        <f t="shared" si="6"/>
        <v>1</v>
      </c>
      <c r="Y22" s="127">
        <f t="shared" si="0"/>
        <v>0</v>
      </c>
      <c r="Z22" s="127" t="b">
        <f t="shared" si="1"/>
        <v>1</v>
      </c>
      <c r="AA22" s="127" t="b">
        <f t="shared" si="2"/>
        <v>1</v>
      </c>
      <c r="AB22" s="131">
        <f t="shared" si="3"/>
        <v>-3.8166634634979276E-13</v>
      </c>
      <c r="AC22" s="131">
        <f t="shared" si="7"/>
        <v>0</v>
      </c>
      <c r="AD22" s="127">
        <f t="shared" si="8"/>
        <v>0</v>
      </c>
      <c r="AE22" s="127">
        <f t="shared" si="9"/>
        <v>0</v>
      </c>
      <c r="AF22" s="127">
        <f t="shared" si="4"/>
        <v>0</v>
      </c>
      <c r="AG22" s="127" t="b">
        <v>1</v>
      </c>
      <c r="AH22" s="127" t="b">
        <v>1</v>
      </c>
      <c r="AI22" s="127" t="b">
        <f t="shared" si="5"/>
        <v>1</v>
      </c>
      <c r="AJ22" s="127" t="b">
        <f t="shared" si="11"/>
        <v>1</v>
      </c>
      <c r="AK22" s="127">
        <f t="shared" si="12"/>
        <v>0</v>
      </c>
      <c r="AL22" s="127">
        <f t="shared" si="13"/>
        <v>0</v>
      </c>
      <c r="AM22" s="132" t="str">
        <f t="shared" si="14"/>
        <v xml:space="preserve"> </v>
      </c>
      <c r="AN22" s="127">
        <f t="shared" si="15"/>
        <v>0</v>
      </c>
      <c r="AO22" s="132" t="str">
        <f t="shared" si="16"/>
        <v>E</v>
      </c>
      <c r="AP22" s="128">
        <f t="shared" si="17"/>
        <v>90</v>
      </c>
      <c r="AQ22" s="127">
        <f>RADIANS(AN22)</f>
        <v>0</v>
      </c>
      <c r="AR22" s="129">
        <f t="shared" si="18"/>
        <v>0</v>
      </c>
      <c r="AS22" s="127" t="str">
        <f t="shared" si="19"/>
        <v>E</v>
      </c>
      <c r="AT22" s="127">
        <f t="shared" si="20"/>
        <v>0</v>
      </c>
      <c r="AU22" s="127" t="s">
        <v>17</v>
      </c>
      <c r="AV22" s="133">
        <f t="shared" si="21"/>
        <v>0</v>
      </c>
      <c r="AW22" s="133">
        <f t="shared" si="22"/>
        <v>0</v>
      </c>
      <c r="AX22" s="133">
        <f t="shared" si="23"/>
        <v>0</v>
      </c>
    </row>
    <row r="23" spans="1:50" ht="16.149999999999999" customHeight="1" x14ac:dyDescent="0.25">
      <c r="A23" s="106"/>
      <c r="B23" s="3"/>
      <c r="C23" s="106"/>
      <c r="D23" s="106"/>
      <c r="E23" s="106"/>
      <c r="G23" s="9">
        <v>14</v>
      </c>
      <c r="H23" s="11"/>
      <c r="I23" s="12"/>
      <c r="J23" s="7" t="s">
        <v>28</v>
      </c>
      <c r="K23" s="15"/>
      <c r="L23" s="12"/>
      <c r="M23" s="8" t="s">
        <v>315</v>
      </c>
      <c r="N23" s="16"/>
      <c r="O23" s="28" t="str">
        <f t="shared" si="24"/>
        <v xml:space="preserve"> </v>
      </c>
      <c r="P23" s="27" t="str">
        <f t="shared" si="25"/>
        <v xml:space="preserve"> </v>
      </c>
      <c r="Q23" s="22" t="str">
        <f t="shared" si="26"/>
        <v xml:space="preserve"> </v>
      </c>
      <c r="R23" s="23" t="str">
        <f t="shared" si="30"/>
        <v/>
      </c>
      <c r="S23" s="23" t="e">
        <f t="shared" si="27"/>
        <v>#VALUE!</v>
      </c>
      <c r="T23" s="23" t="s">
        <v>57</v>
      </c>
      <c r="U23" s="23">
        <v>600</v>
      </c>
      <c r="V23" s="23" t="s">
        <v>237</v>
      </c>
      <c r="X23" s="110" t="b">
        <f t="shared" si="6"/>
        <v>1</v>
      </c>
      <c r="Y23" s="127">
        <f t="shared" si="0"/>
        <v>0</v>
      </c>
      <c r="Z23" s="127" t="b">
        <f t="shared" si="1"/>
        <v>1</v>
      </c>
      <c r="AA23" s="127" t="b">
        <f t="shared" si="2"/>
        <v>1</v>
      </c>
      <c r="AB23" s="131">
        <f t="shared" si="3"/>
        <v>-3.8166634634979276E-13</v>
      </c>
      <c r="AC23" s="131">
        <f t="shared" si="7"/>
        <v>0</v>
      </c>
      <c r="AD23" s="127">
        <f t="shared" si="8"/>
        <v>0</v>
      </c>
      <c r="AE23" s="127">
        <f t="shared" si="9"/>
        <v>0</v>
      </c>
      <c r="AF23" s="127">
        <f t="shared" si="4"/>
        <v>0</v>
      </c>
      <c r="AG23" s="127" t="b">
        <v>1</v>
      </c>
      <c r="AH23" s="127" t="b">
        <v>1</v>
      </c>
      <c r="AI23" s="127" t="b">
        <f t="shared" si="5"/>
        <v>1</v>
      </c>
      <c r="AJ23" s="127" t="b">
        <f t="shared" si="11"/>
        <v>1</v>
      </c>
      <c r="AK23" s="127">
        <f t="shared" si="12"/>
        <v>0</v>
      </c>
      <c r="AL23" s="127">
        <f t="shared" si="13"/>
        <v>0</v>
      </c>
      <c r="AM23" s="132" t="str">
        <f t="shared" si="14"/>
        <v xml:space="preserve"> </v>
      </c>
      <c r="AN23" s="127">
        <f t="shared" si="15"/>
        <v>0</v>
      </c>
      <c r="AO23" s="132" t="str">
        <f t="shared" si="16"/>
        <v>E</v>
      </c>
      <c r="AP23" s="128">
        <f t="shared" si="17"/>
        <v>90</v>
      </c>
      <c r="AQ23" s="127">
        <f>RADIANS(AN23)</f>
        <v>0</v>
      </c>
      <c r="AR23" s="129">
        <f t="shared" si="18"/>
        <v>0</v>
      </c>
      <c r="AS23" s="127" t="str">
        <f t="shared" si="19"/>
        <v>E</v>
      </c>
      <c r="AT23" s="127">
        <f t="shared" si="20"/>
        <v>0</v>
      </c>
      <c r="AU23" s="127" t="s">
        <v>17</v>
      </c>
      <c r="AV23" s="133">
        <f t="shared" si="21"/>
        <v>0</v>
      </c>
      <c r="AW23" s="133">
        <f t="shared" si="22"/>
        <v>0</v>
      </c>
      <c r="AX23" s="133">
        <f t="shared" si="23"/>
        <v>0</v>
      </c>
    </row>
    <row r="24" spans="1:50" ht="16.149999999999999" customHeight="1" x14ac:dyDescent="0.25">
      <c r="A24" s="106"/>
      <c r="B24" s="3"/>
      <c r="C24" s="106"/>
      <c r="D24" s="106"/>
      <c r="E24" s="106"/>
      <c r="G24" s="6">
        <v>15</v>
      </c>
      <c r="H24" s="11"/>
      <c r="I24" s="12"/>
      <c r="J24" s="7" t="s">
        <v>28</v>
      </c>
      <c r="K24" s="15"/>
      <c r="L24" s="13"/>
      <c r="M24" s="8" t="s">
        <v>315</v>
      </c>
      <c r="N24" s="16"/>
      <c r="O24" s="28" t="str">
        <f t="shared" si="24"/>
        <v xml:space="preserve"> </v>
      </c>
      <c r="P24" s="27" t="str">
        <f t="shared" si="25"/>
        <v xml:space="preserve"> </v>
      </c>
      <c r="Q24" s="22" t="str">
        <f t="shared" si="26"/>
        <v xml:space="preserve"> </v>
      </c>
      <c r="R24" s="23" t="str">
        <f t="shared" si="30"/>
        <v/>
      </c>
      <c r="S24" s="23" t="e">
        <f t="shared" si="27"/>
        <v>#VALUE!</v>
      </c>
      <c r="T24" s="23" t="s">
        <v>57</v>
      </c>
      <c r="U24" s="23">
        <v>1311</v>
      </c>
      <c r="V24" s="23" t="s">
        <v>238</v>
      </c>
      <c r="X24" s="110" t="b">
        <f t="shared" si="6"/>
        <v>1</v>
      </c>
      <c r="Y24" s="127">
        <f t="shared" si="0"/>
        <v>0</v>
      </c>
      <c r="Z24" s="127" t="b">
        <f t="shared" si="1"/>
        <v>1</v>
      </c>
      <c r="AA24" s="127" t="b">
        <f t="shared" si="2"/>
        <v>1</v>
      </c>
      <c r="AB24" s="131">
        <f t="shared" si="3"/>
        <v>-3.8166634634979276E-13</v>
      </c>
      <c r="AC24" s="131">
        <f t="shared" si="7"/>
        <v>0</v>
      </c>
      <c r="AD24" s="127">
        <f t="shared" si="8"/>
        <v>0</v>
      </c>
      <c r="AE24" s="127">
        <f t="shared" si="9"/>
        <v>0</v>
      </c>
      <c r="AF24" s="127">
        <f t="shared" si="4"/>
        <v>0</v>
      </c>
      <c r="AG24" s="127" t="b">
        <v>1</v>
      </c>
      <c r="AH24" s="127" t="b">
        <v>1</v>
      </c>
      <c r="AI24" s="127" t="b">
        <f t="shared" si="5"/>
        <v>1</v>
      </c>
      <c r="AJ24" s="127" t="b">
        <f t="shared" si="11"/>
        <v>1</v>
      </c>
      <c r="AK24" s="127">
        <f t="shared" si="12"/>
        <v>0</v>
      </c>
      <c r="AL24" s="127">
        <f t="shared" si="13"/>
        <v>0</v>
      </c>
      <c r="AM24" s="132" t="str">
        <f t="shared" si="14"/>
        <v xml:space="preserve"> </v>
      </c>
      <c r="AN24" s="127">
        <f t="shared" si="15"/>
        <v>0</v>
      </c>
      <c r="AO24" s="132" t="str">
        <f t="shared" si="16"/>
        <v>E</v>
      </c>
      <c r="AP24" s="128">
        <f t="shared" si="17"/>
        <v>90</v>
      </c>
      <c r="AQ24" s="127">
        <f t="shared" si="29"/>
        <v>0</v>
      </c>
      <c r="AR24" s="129">
        <f t="shared" si="18"/>
        <v>0</v>
      </c>
      <c r="AS24" s="127" t="str">
        <f t="shared" si="19"/>
        <v>E</v>
      </c>
      <c r="AT24" s="127">
        <f t="shared" si="20"/>
        <v>0</v>
      </c>
      <c r="AU24" s="127" t="s">
        <v>17</v>
      </c>
      <c r="AV24" s="133">
        <f t="shared" si="21"/>
        <v>0</v>
      </c>
      <c r="AW24" s="133">
        <f t="shared" si="22"/>
        <v>0</v>
      </c>
      <c r="AX24" s="133">
        <f t="shared" si="23"/>
        <v>0</v>
      </c>
    </row>
    <row r="25" spans="1:50" ht="16.149999999999999" customHeight="1" x14ac:dyDescent="0.25">
      <c r="A25" s="106"/>
      <c r="B25" s="3"/>
      <c r="C25" s="106"/>
      <c r="D25" s="106"/>
      <c r="E25" s="106"/>
      <c r="G25" s="9">
        <v>16</v>
      </c>
      <c r="H25" s="11"/>
      <c r="I25" s="13"/>
      <c r="J25" s="7" t="s">
        <v>28</v>
      </c>
      <c r="K25" s="15"/>
      <c r="L25" s="13"/>
      <c r="M25" s="8" t="s">
        <v>315</v>
      </c>
      <c r="N25" s="16"/>
      <c r="O25" s="28" t="str">
        <f t="shared" si="24"/>
        <v xml:space="preserve"> </v>
      </c>
      <c r="P25" s="27" t="str">
        <f t="shared" si="25"/>
        <v xml:space="preserve"> </v>
      </c>
      <c r="Q25" s="22" t="str">
        <f t="shared" si="26"/>
        <v xml:space="preserve"> </v>
      </c>
      <c r="R25" s="23" t="str">
        <f t="shared" si="30"/>
        <v/>
      </c>
      <c r="S25" s="23" t="e">
        <f t="shared" si="27"/>
        <v>#VALUE!</v>
      </c>
      <c r="T25" s="23" t="s">
        <v>57</v>
      </c>
      <c r="U25" s="23">
        <v>2012</v>
      </c>
      <c r="V25" s="23" t="s">
        <v>238</v>
      </c>
      <c r="X25" s="110" t="b">
        <f t="shared" si="6"/>
        <v>1</v>
      </c>
      <c r="Y25" s="127">
        <f t="shared" si="0"/>
        <v>0</v>
      </c>
      <c r="Z25" s="127" t="b">
        <f t="shared" si="1"/>
        <v>1</v>
      </c>
      <c r="AA25" s="127" t="b">
        <f t="shared" si="2"/>
        <v>1</v>
      </c>
      <c r="AB25" s="131">
        <f t="shared" si="3"/>
        <v>-3.8166634634979276E-13</v>
      </c>
      <c r="AC25" s="131">
        <f t="shared" si="7"/>
        <v>0</v>
      </c>
      <c r="AD25" s="127">
        <f t="shared" si="8"/>
        <v>0</v>
      </c>
      <c r="AE25" s="127">
        <f t="shared" si="9"/>
        <v>0</v>
      </c>
      <c r="AF25" s="127">
        <f t="shared" si="4"/>
        <v>0</v>
      </c>
      <c r="AG25" s="127" t="b">
        <v>1</v>
      </c>
      <c r="AH25" s="127" t="b">
        <v>1</v>
      </c>
      <c r="AI25" s="127" t="b">
        <f t="shared" si="5"/>
        <v>1</v>
      </c>
      <c r="AJ25" s="127" t="b">
        <f t="shared" si="11"/>
        <v>1</v>
      </c>
      <c r="AK25" s="127">
        <f t="shared" si="12"/>
        <v>0</v>
      </c>
      <c r="AL25" s="127">
        <f t="shared" si="13"/>
        <v>0</v>
      </c>
      <c r="AM25" s="132" t="str">
        <f t="shared" si="14"/>
        <v xml:space="preserve"> </v>
      </c>
      <c r="AN25" s="127">
        <f t="shared" si="15"/>
        <v>0</v>
      </c>
      <c r="AO25" s="132" t="str">
        <f t="shared" si="16"/>
        <v>E</v>
      </c>
      <c r="AP25" s="128">
        <f t="shared" si="17"/>
        <v>90</v>
      </c>
      <c r="AQ25" s="127">
        <f t="shared" si="29"/>
        <v>0</v>
      </c>
      <c r="AR25" s="129">
        <f t="shared" si="18"/>
        <v>0</v>
      </c>
      <c r="AS25" s="127" t="str">
        <f t="shared" si="19"/>
        <v>E</v>
      </c>
      <c r="AT25" s="127">
        <f t="shared" si="20"/>
        <v>0</v>
      </c>
      <c r="AU25" s="127" t="s">
        <v>17</v>
      </c>
      <c r="AV25" s="133">
        <f t="shared" si="21"/>
        <v>0</v>
      </c>
      <c r="AW25" s="133">
        <f t="shared" si="22"/>
        <v>0</v>
      </c>
      <c r="AX25" s="133">
        <f t="shared" si="23"/>
        <v>0</v>
      </c>
    </row>
    <row r="26" spans="1:50" ht="16.149999999999999" customHeight="1" x14ac:dyDescent="0.25">
      <c r="A26" s="106"/>
      <c r="B26" s="3"/>
      <c r="C26" s="106"/>
      <c r="D26" s="106"/>
      <c r="E26" s="106"/>
      <c r="G26" s="6">
        <v>17</v>
      </c>
      <c r="H26" s="11"/>
      <c r="I26" s="12"/>
      <c r="J26" s="7" t="s">
        <v>28</v>
      </c>
      <c r="K26" s="15"/>
      <c r="L26" s="13"/>
      <c r="M26" s="8" t="s">
        <v>315</v>
      </c>
      <c r="N26" s="16"/>
      <c r="O26" s="28" t="str">
        <f t="shared" si="24"/>
        <v xml:space="preserve"> </v>
      </c>
      <c r="P26" s="27" t="str">
        <f t="shared" si="25"/>
        <v xml:space="preserve"> </v>
      </c>
      <c r="Q26" s="22" t="str">
        <f t="shared" si="26"/>
        <v xml:space="preserve"> </v>
      </c>
      <c r="R26" s="23" t="str">
        <f t="shared" si="30"/>
        <v/>
      </c>
      <c r="S26" s="23" t="e">
        <f t="shared" si="27"/>
        <v>#VALUE!</v>
      </c>
      <c r="T26" s="23" t="s">
        <v>57</v>
      </c>
      <c r="U26" s="23">
        <v>1481</v>
      </c>
      <c r="V26" s="23">
        <v>60</v>
      </c>
      <c r="X26" s="110" t="b">
        <f t="shared" si="6"/>
        <v>1</v>
      </c>
      <c r="Y26" s="127">
        <f t="shared" si="0"/>
        <v>0</v>
      </c>
      <c r="Z26" s="127" t="b">
        <f t="shared" si="1"/>
        <v>1</v>
      </c>
      <c r="AA26" s="127" t="b">
        <f t="shared" si="2"/>
        <v>1</v>
      </c>
      <c r="AB26" s="131">
        <f t="shared" si="3"/>
        <v>-3.8166634634979276E-13</v>
      </c>
      <c r="AC26" s="131">
        <f t="shared" si="7"/>
        <v>0</v>
      </c>
      <c r="AD26" s="127">
        <f t="shared" si="8"/>
        <v>0</v>
      </c>
      <c r="AE26" s="127">
        <f t="shared" si="9"/>
        <v>0</v>
      </c>
      <c r="AF26" s="127">
        <f t="shared" si="4"/>
        <v>0</v>
      </c>
      <c r="AG26" s="127" t="b">
        <v>1</v>
      </c>
      <c r="AH26" s="127" t="b">
        <v>1</v>
      </c>
      <c r="AI26" s="127" t="b">
        <f t="shared" si="5"/>
        <v>1</v>
      </c>
      <c r="AJ26" s="127" t="b">
        <f t="shared" si="11"/>
        <v>1</v>
      </c>
      <c r="AK26" s="127">
        <f t="shared" si="12"/>
        <v>0</v>
      </c>
      <c r="AL26" s="127">
        <f t="shared" si="13"/>
        <v>0</v>
      </c>
      <c r="AM26" s="132" t="str">
        <f t="shared" si="14"/>
        <v xml:space="preserve"> </v>
      </c>
      <c r="AN26" s="127">
        <f t="shared" si="15"/>
        <v>0</v>
      </c>
      <c r="AO26" s="132" t="str">
        <f t="shared" si="16"/>
        <v>E</v>
      </c>
      <c r="AP26" s="128">
        <f t="shared" si="17"/>
        <v>90</v>
      </c>
      <c r="AQ26" s="127">
        <f t="shared" si="29"/>
        <v>0</v>
      </c>
      <c r="AR26" s="129">
        <f t="shared" si="18"/>
        <v>0</v>
      </c>
      <c r="AS26" s="127" t="str">
        <f t="shared" si="19"/>
        <v>E</v>
      </c>
      <c r="AT26" s="127">
        <f t="shared" si="20"/>
        <v>0</v>
      </c>
      <c r="AU26" s="127" t="s">
        <v>17</v>
      </c>
      <c r="AV26" s="133">
        <f t="shared" si="21"/>
        <v>0</v>
      </c>
      <c r="AW26" s="133">
        <f t="shared" si="22"/>
        <v>0</v>
      </c>
      <c r="AX26" s="133">
        <f t="shared" si="23"/>
        <v>0</v>
      </c>
    </row>
    <row r="27" spans="1:50" ht="16.149999999999999" customHeight="1" x14ac:dyDescent="0.25">
      <c r="A27" s="106"/>
      <c r="B27" s="3"/>
      <c r="C27" s="106"/>
      <c r="D27" s="106"/>
      <c r="E27" s="106"/>
      <c r="G27" s="9">
        <v>18</v>
      </c>
      <c r="H27" s="11"/>
      <c r="I27" s="12"/>
      <c r="J27" s="7" t="s">
        <v>28</v>
      </c>
      <c r="K27" s="15"/>
      <c r="L27" s="13"/>
      <c r="M27" s="8" t="s">
        <v>315</v>
      </c>
      <c r="N27" s="16"/>
      <c r="O27" s="28" t="str">
        <f t="shared" si="24"/>
        <v xml:space="preserve"> </v>
      </c>
      <c r="P27" s="27" t="str">
        <f t="shared" si="25"/>
        <v xml:space="preserve"> </v>
      </c>
      <c r="Q27" s="22" t="str">
        <f t="shared" si="26"/>
        <v xml:space="preserve"> </v>
      </c>
      <c r="R27" s="23" t="str">
        <f t="shared" si="30"/>
        <v/>
      </c>
      <c r="S27" s="23" t="e">
        <f t="shared" si="27"/>
        <v>#VALUE!</v>
      </c>
      <c r="T27" s="23" t="s">
        <v>57</v>
      </c>
      <c r="U27" s="23">
        <v>1480</v>
      </c>
      <c r="V27" s="60">
        <v>30</v>
      </c>
      <c r="X27" s="110" t="b">
        <f t="shared" si="6"/>
        <v>1</v>
      </c>
      <c r="Y27" s="127">
        <f t="shared" si="0"/>
        <v>0</v>
      </c>
      <c r="Z27" s="127" t="b">
        <f t="shared" si="1"/>
        <v>1</v>
      </c>
      <c r="AA27" s="127" t="b">
        <f t="shared" si="2"/>
        <v>1</v>
      </c>
      <c r="AB27" s="131">
        <f t="shared" si="3"/>
        <v>-3.8166634634979276E-13</v>
      </c>
      <c r="AC27" s="131">
        <f t="shared" si="7"/>
        <v>0</v>
      </c>
      <c r="AD27" s="127">
        <f t="shared" si="8"/>
        <v>0</v>
      </c>
      <c r="AE27" s="127">
        <f t="shared" si="9"/>
        <v>0</v>
      </c>
      <c r="AF27" s="127">
        <f t="shared" si="4"/>
        <v>0</v>
      </c>
      <c r="AG27" s="127" t="b">
        <v>1</v>
      </c>
      <c r="AH27" s="127" t="b">
        <v>1</v>
      </c>
      <c r="AI27" s="127" t="b">
        <f t="shared" si="5"/>
        <v>1</v>
      </c>
      <c r="AJ27" s="127" t="b">
        <f t="shared" si="11"/>
        <v>1</v>
      </c>
      <c r="AK27" s="127">
        <f t="shared" si="12"/>
        <v>0</v>
      </c>
      <c r="AL27" s="127">
        <f t="shared" si="13"/>
        <v>0</v>
      </c>
      <c r="AM27" s="132" t="str">
        <f t="shared" si="14"/>
        <v xml:space="preserve"> </v>
      </c>
      <c r="AN27" s="127">
        <f t="shared" si="15"/>
        <v>0</v>
      </c>
      <c r="AO27" s="132" t="str">
        <f t="shared" si="16"/>
        <v>E</v>
      </c>
      <c r="AP27" s="128">
        <f t="shared" si="17"/>
        <v>90</v>
      </c>
      <c r="AQ27" s="127">
        <f t="shared" si="29"/>
        <v>0</v>
      </c>
      <c r="AR27" s="129">
        <f t="shared" si="18"/>
        <v>0</v>
      </c>
      <c r="AS27" s="127" t="str">
        <f t="shared" si="19"/>
        <v>E</v>
      </c>
      <c r="AT27" s="127">
        <f t="shared" si="20"/>
        <v>0</v>
      </c>
      <c r="AU27" s="127" t="s">
        <v>17</v>
      </c>
      <c r="AV27" s="133">
        <f t="shared" si="21"/>
        <v>0</v>
      </c>
      <c r="AW27" s="133">
        <f t="shared" si="22"/>
        <v>0</v>
      </c>
      <c r="AX27" s="133">
        <f t="shared" si="23"/>
        <v>0</v>
      </c>
    </row>
    <row r="28" spans="1:50" ht="16.149999999999999" customHeight="1" x14ac:dyDescent="0.25">
      <c r="A28" s="106"/>
      <c r="B28" s="3"/>
      <c r="C28" s="106"/>
      <c r="D28" s="106"/>
      <c r="E28" s="106"/>
      <c r="G28" s="6">
        <v>19</v>
      </c>
      <c r="H28" s="11"/>
      <c r="I28" s="13"/>
      <c r="J28" s="7" t="s">
        <v>28</v>
      </c>
      <c r="K28" s="15"/>
      <c r="L28" s="13"/>
      <c r="M28" s="8" t="s">
        <v>315</v>
      </c>
      <c r="N28" s="16"/>
      <c r="O28" s="28" t="str">
        <f t="shared" si="24"/>
        <v xml:space="preserve"> </v>
      </c>
      <c r="P28" s="27" t="str">
        <f t="shared" si="25"/>
        <v xml:space="preserve"> </v>
      </c>
      <c r="Q28" s="22" t="str">
        <f t="shared" si="26"/>
        <v xml:space="preserve"> </v>
      </c>
      <c r="R28" s="23" t="str">
        <f t="shared" si="30"/>
        <v/>
      </c>
      <c r="S28" s="23" t="e">
        <f t="shared" si="27"/>
        <v>#VALUE!</v>
      </c>
      <c r="T28" s="23" t="s">
        <v>57</v>
      </c>
      <c r="U28" s="23">
        <v>2150</v>
      </c>
      <c r="V28" s="23">
        <v>60</v>
      </c>
      <c r="X28" s="110" t="b">
        <f t="shared" si="6"/>
        <v>1</v>
      </c>
      <c r="Y28" s="127">
        <f t="shared" si="0"/>
        <v>0</v>
      </c>
      <c r="Z28" s="127" t="b">
        <f t="shared" si="1"/>
        <v>1</v>
      </c>
      <c r="AA28" s="127" t="b">
        <f t="shared" si="2"/>
        <v>1</v>
      </c>
      <c r="AB28" s="131">
        <f t="shared" si="3"/>
        <v>-3.8166634634979276E-13</v>
      </c>
      <c r="AC28" s="131">
        <f t="shared" si="7"/>
        <v>0</v>
      </c>
      <c r="AD28" s="127">
        <f t="shared" si="8"/>
        <v>0</v>
      </c>
      <c r="AE28" s="127">
        <f t="shared" si="9"/>
        <v>0</v>
      </c>
      <c r="AF28" s="127">
        <f t="shared" si="4"/>
        <v>0</v>
      </c>
      <c r="AG28" s="127" t="b">
        <v>1</v>
      </c>
      <c r="AH28" s="127" t="b">
        <v>1</v>
      </c>
      <c r="AI28" s="127" t="b">
        <f t="shared" si="5"/>
        <v>1</v>
      </c>
      <c r="AJ28" s="127" t="b">
        <f t="shared" si="11"/>
        <v>1</v>
      </c>
      <c r="AK28" s="127">
        <f t="shared" si="12"/>
        <v>0</v>
      </c>
      <c r="AL28" s="127">
        <f t="shared" si="13"/>
        <v>0</v>
      </c>
      <c r="AM28" s="132" t="str">
        <f t="shared" si="14"/>
        <v xml:space="preserve"> </v>
      </c>
      <c r="AN28" s="127">
        <f t="shared" si="15"/>
        <v>0</v>
      </c>
      <c r="AO28" s="132" t="str">
        <f t="shared" si="16"/>
        <v>E</v>
      </c>
      <c r="AP28" s="128">
        <f t="shared" si="17"/>
        <v>90</v>
      </c>
      <c r="AQ28" s="127">
        <f t="shared" si="29"/>
        <v>0</v>
      </c>
      <c r="AR28" s="129">
        <f t="shared" si="18"/>
        <v>0</v>
      </c>
      <c r="AS28" s="127" t="str">
        <f t="shared" si="19"/>
        <v>E</v>
      </c>
      <c r="AT28" s="127">
        <f t="shared" si="20"/>
        <v>0</v>
      </c>
      <c r="AU28" s="127" t="s">
        <v>17</v>
      </c>
      <c r="AV28" s="133">
        <f t="shared" si="21"/>
        <v>0</v>
      </c>
      <c r="AW28" s="133">
        <f t="shared" si="22"/>
        <v>0</v>
      </c>
      <c r="AX28" s="133">
        <f t="shared" si="23"/>
        <v>0</v>
      </c>
    </row>
    <row r="29" spans="1:50" ht="16.149999999999999" customHeight="1" x14ac:dyDescent="0.25">
      <c r="A29" s="106"/>
      <c r="B29" s="3"/>
      <c r="C29" s="106"/>
      <c r="D29" s="106"/>
      <c r="E29" s="106"/>
      <c r="G29" s="9">
        <v>20</v>
      </c>
      <c r="H29" s="11"/>
      <c r="I29" s="13"/>
      <c r="J29" s="7" t="s">
        <v>28</v>
      </c>
      <c r="K29" s="15"/>
      <c r="L29" s="13"/>
      <c r="M29" s="8" t="s">
        <v>315</v>
      </c>
      <c r="N29" s="16"/>
      <c r="O29" s="28" t="str">
        <f t="shared" si="24"/>
        <v xml:space="preserve"> </v>
      </c>
      <c r="P29" s="27" t="str">
        <f t="shared" si="25"/>
        <v xml:space="preserve"> </v>
      </c>
      <c r="Q29" s="22" t="str">
        <f t="shared" si="26"/>
        <v xml:space="preserve"> </v>
      </c>
      <c r="R29" s="23" t="str">
        <f t="shared" si="30"/>
        <v/>
      </c>
      <c r="S29" s="23" t="e">
        <f t="shared" si="27"/>
        <v>#VALUE!</v>
      </c>
      <c r="T29" s="23" t="s">
        <v>57</v>
      </c>
      <c r="U29" s="23">
        <v>83</v>
      </c>
      <c r="V29" s="60" t="s">
        <v>239</v>
      </c>
      <c r="X29" s="110" t="b">
        <f t="shared" si="6"/>
        <v>1</v>
      </c>
      <c r="Y29" s="127">
        <f t="shared" si="0"/>
        <v>0</v>
      </c>
      <c r="Z29" s="127" t="b">
        <f t="shared" si="1"/>
        <v>1</v>
      </c>
      <c r="AA29" s="127" t="b">
        <f t="shared" si="2"/>
        <v>1</v>
      </c>
      <c r="AB29" s="131">
        <f t="shared" si="3"/>
        <v>-3.8166634634979276E-13</v>
      </c>
      <c r="AC29" s="131">
        <f t="shared" si="7"/>
        <v>0</v>
      </c>
      <c r="AD29" s="127">
        <f t="shared" si="8"/>
        <v>0</v>
      </c>
      <c r="AE29" s="127">
        <f t="shared" si="9"/>
        <v>0</v>
      </c>
      <c r="AF29" s="127">
        <f t="shared" si="4"/>
        <v>0</v>
      </c>
      <c r="AG29" s="127" t="b">
        <v>1</v>
      </c>
      <c r="AH29" s="127" t="b">
        <v>1</v>
      </c>
      <c r="AI29" s="127" t="b">
        <f t="shared" si="5"/>
        <v>1</v>
      </c>
      <c r="AJ29" s="127" t="b">
        <f t="shared" si="11"/>
        <v>1</v>
      </c>
      <c r="AK29" s="127">
        <f t="shared" si="12"/>
        <v>0</v>
      </c>
      <c r="AL29" s="127">
        <f t="shared" si="13"/>
        <v>0</v>
      </c>
      <c r="AM29" s="132" t="str">
        <f t="shared" si="14"/>
        <v xml:space="preserve"> </v>
      </c>
      <c r="AN29" s="127">
        <f t="shared" si="15"/>
        <v>0</v>
      </c>
      <c r="AO29" s="132" t="str">
        <f t="shared" si="16"/>
        <v>E</v>
      </c>
      <c r="AP29" s="128">
        <f t="shared" si="17"/>
        <v>90</v>
      </c>
      <c r="AQ29" s="127">
        <f t="shared" si="29"/>
        <v>0</v>
      </c>
      <c r="AR29" s="129">
        <f t="shared" si="18"/>
        <v>0</v>
      </c>
      <c r="AS29" s="127" t="str">
        <f t="shared" si="19"/>
        <v>E</v>
      </c>
      <c r="AT29" s="127">
        <f t="shared" si="20"/>
        <v>0</v>
      </c>
      <c r="AU29" s="127" t="s">
        <v>17</v>
      </c>
      <c r="AV29" s="133">
        <f t="shared" si="21"/>
        <v>0</v>
      </c>
      <c r="AW29" s="133">
        <f t="shared" si="22"/>
        <v>0</v>
      </c>
      <c r="AX29" s="133">
        <f t="shared" si="23"/>
        <v>0</v>
      </c>
    </row>
    <row r="30" spans="1:50" ht="16.149999999999999" customHeight="1" x14ac:dyDescent="0.25">
      <c r="A30" s="106"/>
      <c r="B30" s="3"/>
      <c r="C30" s="106"/>
      <c r="D30" s="106"/>
      <c r="E30" s="106"/>
      <c r="G30" s="6">
        <v>21</v>
      </c>
      <c r="H30" s="11"/>
      <c r="I30" s="13"/>
      <c r="J30" s="7" t="s">
        <v>28</v>
      </c>
      <c r="K30" s="15"/>
      <c r="L30" s="13"/>
      <c r="M30" s="8" t="s">
        <v>315</v>
      </c>
      <c r="N30" s="16"/>
      <c r="O30" s="28" t="str">
        <f t="shared" si="24"/>
        <v xml:space="preserve"> </v>
      </c>
      <c r="P30" s="27" t="str">
        <f t="shared" si="25"/>
        <v xml:space="preserve"> </v>
      </c>
      <c r="Q30" s="22" t="str">
        <f>IF(P30=" "," ",CONCATENATE(ROUND(IF(J29=J30,60*DEGREES(ACOS(COS(AX30)*COS(AV30)*COS(AW30)+SIN(AV30)*SIN(AW30))),60*DEGREES(ACOS(COS(AX30)*COS(AV30)*COS(AW30)-SIN(AV30)*SIN(AW30)))),2),AU30))</f>
        <v xml:space="preserve"> </v>
      </c>
      <c r="R30" s="23" t="str">
        <f>IF(ISERROR(IF(R29-P30&lt;0,"",R29-P30)),"",(IF(R29-P30&lt;0,"",R29-P30)))</f>
        <v/>
      </c>
      <c r="S30" s="23" t="e">
        <f t="shared" si="27"/>
        <v>#VALUE!</v>
      </c>
      <c r="T30" s="23" t="s">
        <v>57</v>
      </c>
      <c r="U30" s="23">
        <v>972</v>
      </c>
      <c r="V30" s="23">
        <v>60</v>
      </c>
      <c r="X30" s="110" t="b">
        <f>OR(H29="",I29="",J29="",K29="",L29="",M29="",H29=" ",I29=" ",J29=" ",K29=" ",L29=" ",M29=" ",H30="",I30="",J30="",K30="",L30="",M30="",H30=" ",I30=" ",J30=" ",K30=" ",L30=" ",M30=" ")</f>
        <v>1</v>
      </c>
      <c r="Y30" s="127">
        <f t="shared" si="0"/>
        <v>0</v>
      </c>
      <c r="Z30" s="127" t="b">
        <f t="shared" si="1"/>
        <v>1</v>
      </c>
      <c r="AA30" s="127" t="b">
        <f t="shared" si="2"/>
        <v>1</v>
      </c>
      <c r="AB30" s="131">
        <f t="shared" si="3"/>
        <v>-3.8166634634979276E-13</v>
      </c>
      <c r="AC30" s="131">
        <f>IF(J29=J30,IF(AB30&gt;AB29,AB30-AB29,AB29-AB30),AB29+AB30)</f>
        <v>0</v>
      </c>
      <c r="AD30" s="127">
        <f>IF(J29=J30,IF(Y30&gt;Y29,Y30-Y29,Y29-Y30),Y29+Y30)</f>
        <v>0</v>
      </c>
      <c r="AE30" s="127">
        <f>IF(J29=J30,(Y29+Y30)/2,IF(Y29&gt;Y30,(Y29-Y30)/2,(Y30-Y29)/2))</f>
        <v>0</v>
      </c>
      <c r="AF30" s="127">
        <f t="shared" si="4"/>
        <v>0</v>
      </c>
      <c r="AG30" s="127" t="b">
        <v>1</v>
      </c>
      <c r="AH30" s="127" t="b">
        <v>1</v>
      </c>
      <c r="AI30" s="127" t="b">
        <f t="shared" si="5"/>
        <v>1</v>
      </c>
      <c r="AJ30" s="127" t="b">
        <f>AND(AA29=TRUE,AA30=TRUE,AI29=TRUE,AI30=TRUE)</f>
        <v>1</v>
      </c>
      <c r="AK30" s="127">
        <f>IF(M29=M30,IF(AF30&gt;AF29,AF30-AF29,AF29-AF30),AF29+AF30)</f>
        <v>0</v>
      </c>
      <c r="AL30" s="127">
        <f t="shared" si="13"/>
        <v>0</v>
      </c>
      <c r="AM30" s="132" t="str">
        <f>IF(AC30=0," ",IF(AJ30=TRUE,IF(J29=J30,IF(Y30&gt;Y29,IF(J30="N","N","S"),IF(J30="N","S","N")),J30),"NA"))</f>
        <v xml:space="preserve"> </v>
      </c>
      <c r="AN30" s="127">
        <f t="shared" si="15"/>
        <v>0</v>
      </c>
      <c r="AO30" s="132" t="str">
        <f>IF(AJ30=TRUE,IF(M29=M30,IF(AF30&gt;AF29,IF(M30="E","E","W"),IF(M30="E","W","E")),M30),"NA")</f>
        <v>E</v>
      </c>
      <c r="AP30" s="128">
        <f t="shared" si="17"/>
        <v>90</v>
      </c>
      <c r="AQ30" s="127">
        <f t="shared" si="29"/>
        <v>0</v>
      </c>
      <c r="AR30" s="129">
        <f t="shared" si="18"/>
        <v>0</v>
      </c>
      <c r="AS30" s="127" t="str">
        <f>IF(AK30&gt;180,IF(M29="E","E","W"),AO30)</f>
        <v>E</v>
      </c>
      <c r="AT30" s="127">
        <f>IF(M29=M30,IF(AF30&gt;AF29,AF30-AF29,AF29-AF30),IF((AF29+AF30)&gt;180,360-(AF29+AF30),AF29+AF30))</f>
        <v>0</v>
      </c>
      <c r="AU30" s="127" t="s">
        <v>17</v>
      </c>
      <c r="AV30" s="133">
        <f>RADIANS(Y29)</f>
        <v>0</v>
      </c>
      <c r="AW30" s="133">
        <f t="shared" si="22"/>
        <v>0</v>
      </c>
      <c r="AX30" s="133">
        <f t="shared" si="23"/>
        <v>0</v>
      </c>
    </row>
    <row r="31" spans="1:50" ht="16.149999999999999" customHeight="1" x14ac:dyDescent="0.25">
      <c r="A31" s="106"/>
      <c r="B31" s="3"/>
      <c r="C31" s="106"/>
      <c r="D31" s="106"/>
      <c r="E31" s="106"/>
      <c r="G31" s="9">
        <v>22</v>
      </c>
      <c r="H31" s="11"/>
      <c r="I31" s="13"/>
      <c r="J31" s="7" t="s">
        <v>28</v>
      </c>
      <c r="K31" s="15"/>
      <c r="L31" s="13"/>
      <c r="M31" s="8" t="s">
        <v>59</v>
      </c>
      <c r="N31" s="16"/>
      <c r="O31" s="28" t="str">
        <f t="shared" si="24"/>
        <v xml:space="preserve"> </v>
      </c>
      <c r="P31" s="27" t="str">
        <f t="shared" si="25"/>
        <v xml:space="preserve"> </v>
      </c>
      <c r="Q31" s="22" t="str">
        <f t="shared" si="26"/>
        <v xml:space="preserve"> </v>
      </c>
      <c r="R31" s="23" t="str">
        <f t="shared" si="30"/>
        <v/>
      </c>
      <c r="S31" s="23" t="e">
        <f t="shared" si="27"/>
        <v>#VALUE!</v>
      </c>
      <c r="T31" s="23" t="s">
        <v>57</v>
      </c>
      <c r="U31" s="23">
        <v>90</v>
      </c>
      <c r="V31" s="23">
        <v>20</v>
      </c>
      <c r="X31" s="110" t="b">
        <f t="shared" si="6"/>
        <v>1</v>
      </c>
      <c r="Y31" s="127">
        <f t="shared" si="0"/>
        <v>0</v>
      </c>
      <c r="Z31" s="127" t="b">
        <f t="shared" si="1"/>
        <v>1</v>
      </c>
      <c r="AA31" s="127" t="b">
        <f t="shared" si="2"/>
        <v>1</v>
      </c>
      <c r="AB31" s="131">
        <f t="shared" si="3"/>
        <v>-3.8166634634979276E-13</v>
      </c>
      <c r="AC31" s="131">
        <f t="shared" si="7"/>
        <v>0</v>
      </c>
      <c r="AD31" s="127">
        <f t="shared" si="8"/>
        <v>0</v>
      </c>
      <c r="AE31" s="127">
        <f t="shared" si="9"/>
        <v>0</v>
      </c>
      <c r="AF31" s="127">
        <f t="shared" si="4"/>
        <v>0</v>
      </c>
      <c r="AG31" s="127" t="b">
        <v>1</v>
      </c>
      <c r="AH31" s="127" t="b">
        <v>1</v>
      </c>
      <c r="AI31" s="127" t="b">
        <f t="shared" si="5"/>
        <v>1</v>
      </c>
      <c r="AJ31" s="127" t="b">
        <f t="shared" si="11"/>
        <v>1</v>
      </c>
      <c r="AK31" s="127">
        <f t="shared" si="12"/>
        <v>0</v>
      </c>
      <c r="AL31" s="127">
        <f t="shared" si="13"/>
        <v>0</v>
      </c>
      <c r="AM31" s="132" t="str">
        <f t="shared" si="14"/>
        <v xml:space="preserve"> </v>
      </c>
      <c r="AN31" s="127">
        <f t="shared" si="15"/>
        <v>0</v>
      </c>
      <c r="AO31" s="132" t="str">
        <f t="shared" si="16"/>
        <v>E</v>
      </c>
      <c r="AP31" s="128">
        <f t="shared" si="17"/>
        <v>90</v>
      </c>
      <c r="AQ31" s="127">
        <f t="shared" si="29"/>
        <v>0</v>
      </c>
      <c r="AR31" s="129">
        <f t="shared" si="18"/>
        <v>0</v>
      </c>
      <c r="AS31" s="127" t="str">
        <f t="shared" si="19"/>
        <v>E</v>
      </c>
      <c r="AT31" s="127">
        <f t="shared" si="20"/>
        <v>0</v>
      </c>
      <c r="AU31" s="127" t="s">
        <v>17</v>
      </c>
      <c r="AV31" s="133">
        <f t="shared" si="21"/>
        <v>0</v>
      </c>
      <c r="AW31" s="133">
        <f t="shared" si="22"/>
        <v>0</v>
      </c>
      <c r="AX31" s="133">
        <f t="shared" si="23"/>
        <v>0</v>
      </c>
    </row>
    <row r="32" spans="1:50" ht="16.149999999999999" customHeight="1" x14ac:dyDescent="0.25">
      <c r="A32" s="106"/>
      <c r="B32" s="3"/>
      <c r="C32" s="106"/>
      <c r="D32" s="106"/>
      <c r="E32" s="106"/>
      <c r="G32" s="6">
        <v>23</v>
      </c>
      <c r="H32" s="11"/>
      <c r="I32" s="13"/>
      <c r="J32" s="7" t="s">
        <v>28</v>
      </c>
      <c r="K32" s="15"/>
      <c r="L32" s="13"/>
      <c r="M32" s="8" t="s">
        <v>59</v>
      </c>
      <c r="N32" s="16"/>
      <c r="O32" s="28" t="str">
        <f t="shared" si="24"/>
        <v xml:space="preserve"> </v>
      </c>
      <c r="P32" s="27" t="str">
        <f t="shared" si="25"/>
        <v xml:space="preserve"> </v>
      </c>
      <c r="Q32" s="22" t="str">
        <f t="shared" si="26"/>
        <v xml:space="preserve"> </v>
      </c>
      <c r="R32" s="23" t="str">
        <f t="shared" si="30"/>
        <v/>
      </c>
      <c r="S32" s="23" t="e">
        <f t="shared" si="27"/>
        <v>#VALUE!</v>
      </c>
      <c r="T32" s="23" t="s">
        <v>57</v>
      </c>
      <c r="U32" s="23">
        <v>34</v>
      </c>
      <c r="V32" s="23">
        <v>20</v>
      </c>
      <c r="X32" s="110" t="b">
        <f t="shared" si="6"/>
        <v>1</v>
      </c>
      <c r="Y32" s="127">
        <f t="shared" si="0"/>
        <v>0</v>
      </c>
      <c r="Z32" s="127" t="b">
        <f t="shared" si="1"/>
        <v>1</v>
      </c>
      <c r="AA32" s="127" t="b">
        <f t="shared" si="2"/>
        <v>1</v>
      </c>
      <c r="AB32" s="131">
        <f t="shared" si="3"/>
        <v>-3.8166634634979276E-13</v>
      </c>
      <c r="AC32" s="131">
        <f t="shared" si="7"/>
        <v>0</v>
      </c>
      <c r="AD32" s="127">
        <f t="shared" si="8"/>
        <v>0</v>
      </c>
      <c r="AE32" s="127">
        <f t="shared" si="9"/>
        <v>0</v>
      </c>
      <c r="AF32" s="127">
        <f t="shared" si="4"/>
        <v>0</v>
      </c>
      <c r="AG32" s="127" t="b">
        <v>1</v>
      </c>
      <c r="AH32" s="127" t="b">
        <v>1</v>
      </c>
      <c r="AI32" s="127" t="b">
        <f t="shared" si="5"/>
        <v>1</v>
      </c>
      <c r="AJ32" s="127" t="b">
        <f t="shared" si="11"/>
        <v>1</v>
      </c>
      <c r="AK32" s="127">
        <f t="shared" si="12"/>
        <v>0</v>
      </c>
      <c r="AL32" s="127">
        <f t="shared" si="13"/>
        <v>0</v>
      </c>
      <c r="AM32" s="132" t="str">
        <f t="shared" si="14"/>
        <v xml:space="preserve"> </v>
      </c>
      <c r="AN32" s="127">
        <f t="shared" si="15"/>
        <v>0</v>
      </c>
      <c r="AO32" s="132" t="str">
        <f t="shared" si="16"/>
        <v>W</v>
      </c>
      <c r="AP32" s="128">
        <f t="shared" si="17"/>
        <v>270</v>
      </c>
      <c r="AQ32" s="127">
        <f t="shared" si="29"/>
        <v>0</v>
      </c>
      <c r="AR32" s="129">
        <f t="shared" si="18"/>
        <v>0</v>
      </c>
      <c r="AS32" s="127" t="str">
        <f t="shared" si="19"/>
        <v>W</v>
      </c>
      <c r="AT32" s="127">
        <f t="shared" si="20"/>
        <v>0</v>
      </c>
      <c r="AU32" s="127" t="s">
        <v>17</v>
      </c>
      <c r="AV32" s="133">
        <f t="shared" si="21"/>
        <v>0</v>
      </c>
      <c r="AW32" s="133">
        <f t="shared" si="22"/>
        <v>0</v>
      </c>
      <c r="AX32" s="133">
        <f t="shared" si="23"/>
        <v>0</v>
      </c>
    </row>
    <row r="33" spans="1:50" ht="16.149999999999999" customHeight="1" x14ac:dyDescent="0.25">
      <c r="A33" s="106"/>
      <c r="B33" s="3"/>
      <c r="C33" s="106"/>
      <c r="D33" s="106"/>
      <c r="E33" s="106"/>
      <c r="G33" s="9">
        <v>24</v>
      </c>
      <c r="H33" s="11"/>
      <c r="I33" s="13"/>
      <c r="J33" s="7" t="s">
        <v>28</v>
      </c>
      <c r="K33" s="15"/>
      <c r="L33" s="13"/>
      <c r="M33" s="8" t="s">
        <v>59</v>
      </c>
      <c r="N33" s="16"/>
      <c r="O33" s="28" t="str">
        <f t="shared" si="24"/>
        <v xml:space="preserve"> </v>
      </c>
      <c r="P33" s="27" t="str">
        <f t="shared" si="25"/>
        <v xml:space="preserve"> </v>
      </c>
      <c r="Q33" s="22" t="str">
        <f t="shared" si="26"/>
        <v xml:space="preserve"> </v>
      </c>
      <c r="R33" s="23" t="str">
        <f t="shared" si="30"/>
        <v/>
      </c>
      <c r="S33" s="23" t="e">
        <f t="shared" si="27"/>
        <v>#VALUE!</v>
      </c>
      <c r="T33" s="23" t="s">
        <v>57</v>
      </c>
      <c r="U33" s="23">
        <v>33</v>
      </c>
      <c r="V33" s="23">
        <v>10</v>
      </c>
      <c r="X33" s="110" t="b">
        <f t="shared" si="6"/>
        <v>1</v>
      </c>
      <c r="Y33" s="127">
        <f t="shared" si="0"/>
        <v>0</v>
      </c>
      <c r="Z33" s="127" t="b">
        <f t="shared" si="1"/>
        <v>1</v>
      </c>
      <c r="AA33" s="127" t="b">
        <f t="shared" si="2"/>
        <v>1</v>
      </c>
      <c r="AB33" s="131">
        <f t="shared" si="3"/>
        <v>-3.8166634634979276E-13</v>
      </c>
      <c r="AC33" s="131">
        <f t="shared" si="7"/>
        <v>0</v>
      </c>
      <c r="AD33" s="127">
        <f t="shared" si="8"/>
        <v>0</v>
      </c>
      <c r="AE33" s="127">
        <f t="shared" si="9"/>
        <v>0</v>
      </c>
      <c r="AF33" s="127">
        <f t="shared" si="4"/>
        <v>0</v>
      </c>
      <c r="AG33" s="127" t="b">
        <f t="shared" si="28"/>
        <v>1</v>
      </c>
      <c r="AH33" s="127" t="b">
        <f t="shared" ref="AH33:AH80" si="31">AND(Z32,Z33,AG32,AG33)</f>
        <v>1</v>
      </c>
      <c r="AI33" s="127" t="b">
        <f t="shared" si="5"/>
        <v>1</v>
      </c>
      <c r="AJ33" s="127" t="b">
        <f t="shared" si="11"/>
        <v>1</v>
      </c>
      <c r="AK33" s="127">
        <f t="shared" si="12"/>
        <v>0</v>
      </c>
      <c r="AL33" s="127">
        <f t="shared" si="13"/>
        <v>0</v>
      </c>
      <c r="AM33" s="132" t="str">
        <f t="shared" si="14"/>
        <v xml:space="preserve"> </v>
      </c>
      <c r="AN33" s="127">
        <f t="shared" si="15"/>
        <v>0</v>
      </c>
      <c r="AO33" s="132" t="str">
        <f t="shared" si="16"/>
        <v>W</v>
      </c>
      <c r="AP33" s="128">
        <f t="shared" si="17"/>
        <v>270</v>
      </c>
      <c r="AQ33" s="127">
        <f t="shared" si="29"/>
        <v>0</v>
      </c>
      <c r="AR33" s="129">
        <f t="shared" si="18"/>
        <v>0</v>
      </c>
      <c r="AS33" s="127" t="str">
        <f t="shared" si="19"/>
        <v>W</v>
      </c>
      <c r="AT33" s="127">
        <f t="shared" si="20"/>
        <v>0</v>
      </c>
      <c r="AU33" s="127" t="s">
        <v>17</v>
      </c>
      <c r="AV33" s="133">
        <f t="shared" si="21"/>
        <v>0</v>
      </c>
      <c r="AW33" s="133">
        <f t="shared" si="22"/>
        <v>0</v>
      </c>
      <c r="AX33" s="133">
        <f t="shared" si="23"/>
        <v>0</v>
      </c>
    </row>
    <row r="34" spans="1:50" ht="16.149999999999999" customHeight="1" x14ac:dyDescent="0.25">
      <c r="A34" s="106"/>
      <c r="B34" s="3"/>
      <c r="C34" s="106"/>
      <c r="D34" s="106"/>
      <c r="E34" s="106"/>
      <c r="G34" s="6">
        <v>25</v>
      </c>
      <c r="H34" s="11"/>
      <c r="I34" s="13"/>
      <c r="J34" s="7" t="s">
        <v>28</v>
      </c>
      <c r="K34" s="15"/>
      <c r="L34" s="13"/>
      <c r="M34" s="8" t="s">
        <v>59</v>
      </c>
      <c r="N34" s="17"/>
      <c r="O34" s="28" t="str">
        <f t="shared" si="24"/>
        <v xml:space="preserve"> </v>
      </c>
      <c r="P34" s="27" t="str">
        <f t="shared" si="25"/>
        <v xml:space="preserve"> </v>
      </c>
      <c r="Q34" s="22" t="str">
        <f t="shared" si="26"/>
        <v xml:space="preserve"> </v>
      </c>
      <c r="R34" s="23" t="str">
        <f t="shared" si="30"/>
        <v/>
      </c>
      <c r="S34" s="23" t="e">
        <f t="shared" si="27"/>
        <v>#VALUE!</v>
      </c>
      <c r="T34" s="23" t="s">
        <v>57</v>
      </c>
      <c r="U34" s="23">
        <v>22.5</v>
      </c>
      <c r="V34" s="23">
        <v>5</v>
      </c>
      <c r="X34" s="110" t="b">
        <f t="shared" si="6"/>
        <v>1</v>
      </c>
      <c r="Y34" s="127">
        <f t="shared" si="0"/>
        <v>0</v>
      </c>
      <c r="Z34" s="127" t="b">
        <f t="shared" si="1"/>
        <v>1</v>
      </c>
      <c r="AA34" s="127" t="b">
        <f t="shared" si="2"/>
        <v>1</v>
      </c>
      <c r="AB34" s="131">
        <f t="shared" si="3"/>
        <v>-3.8166634634979276E-13</v>
      </c>
      <c r="AC34" s="131">
        <f t="shared" si="7"/>
        <v>0</v>
      </c>
      <c r="AD34" s="127">
        <f t="shared" si="8"/>
        <v>0</v>
      </c>
      <c r="AE34" s="127">
        <f t="shared" si="9"/>
        <v>0</v>
      </c>
      <c r="AF34" s="127">
        <f t="shared" si="4"/>
        <v>0</v>
      </c>
      <c r="AG34" s="127" t="b">
        <f t="shared" si="28"/>
        <v>1</v>
      </c>
      <c r="AH34" s="127" t="b">
        <f t="shared" si="31"/>
        <v>1</v>
      </c>
      <c r="AI34" s="127" t="b">
        <f t="shared" si="5"/>
        <v>1</v>
      </c>
      <c r="AJ34" s="127" t="b">
        <f t="shared" si="11"/>
        <v>1</v>
      </c>
      <c r="AK34" s="127">
        <f t="shared" si="12"/>
        <v>0</v>
      </c>
      <c r="AL34" s="127">
        <f t="shared" si="13"/>
        <v>0</v>
      </c>
      <c r="AM34" s="132" t="str">
        <f t="shared" si="14"/>
        <v xml:space="preserve"> </v>
      </c>
      <c r="AN34" s="127">
        <f t="shared" si="15"/>
        <v>0</v>
      </c>
      <c r="AO34" s="132" t="str">
        <f t="shared" si="16"/>
        <v>W</v>
      </c>
      <c r="AP34" s="128">
        <f t="shared" si="17"/>
        <v>270</v>
      </c>
      <c r="AQ34" s="127">
        <f t="shared" si="29"/>
        <v>0</v>
      </c>
      <c r="AR34" s="129">
        <f t="shared" si="18"/>
        <v>0</v>
      </c>
      <c r="AS34" s="127" t="str">
        <f t="shared" si="19"/>
        <v>W</v>
      </c>
      <c r="AT34" s="127">
        <f t="shared" si="20"/>
        <v>0</v>
      </c>
      <c r="AU34" s="127" t="s">
        <v>17</v>
      </c>
      <c r="AV34" s="133">
        <f t="shared" si="21"/>
        <v>0</v>
      </c>
      <c r="AW34" s="133">
        <f t="shared" si="22"/>
        <v>0</v>
      </c>
      <c r="AX34" s="133">
        <f t="shared" si="23"/>
        <v>0</v>
      </c>
    </row>
    <row r="35" spans="1:50" ht="16.149999999999999" customHeight="1" x14ac:dyDescent="0.25">
      <c r="A35" s="106"/>
      <c r="B35" s="3"/>
      <c r="C35" s="106"/>
      <c r="D35" s="106"/>
      <c r="E35" s="106"/>
      <c r="G35" s="9">
        <v>26</v>
      </c>
      <c r="H35" s="11"/>
      <c r="I35" s="13"/>
      <c r="J35" s="7" t="s">
        <v>28</v>
      </c>
      <c r="K35" s="15"/>
      <c r="L35" s="13"/>
      <c r="M35" s="8" t="s">
        <v>59</v>
      </c>
      <c r="N35" s="17"/>
      <c r="O35" s="28" t="str">
        <f t="shared" si="24"/>
        <v xml:space="preserve"> </v>
      </c>
      <c r="P35" s="27" t="str">
        <f t="shared" si="25"/>
        <v xml:space="preserve"> </v>
      </c>
      <c r="Q35" s="22" t="str">
        <f t="shared" si="26"/>
        <v xml:space="preserve"> </v>
      </c>
      <c r="R35" s="23" t="str">
        <f t="shared" si="30"/>
        <v/>
      </c>
      <c r="S35" s="23" t="e">
        <f t="shared" si="27"/>
        <v>#VALUE!</v>
      </c>
      <c r="T35" s="23" t="s">
        <v>57</v>
      </c>
      <c r="U35" s="23">
        <v>22.5</v>
      </c>
      <c r="V35" s="23">
        <v>5</v>
      </c>
      <c r="X35" s="110" t="b">
        <f t="shared" si="6"/>
        <v>1</v>
      </c>
      <c r="Y35" s="127">
        <f t="shared" si="0"/>
        <v>0</v>
      </c>
      <c r="Z35" s="127" t="b">
        <f t="shared" si="1"/>
        <v>1</v>
      </c>
      <c r="AA35" s="127" t="b">
        <f t="shared" si="2"/>
        <v>1</v>
      </c>
      <c r="AB35" s="131">
        <f t="shared" si="3"/>
        <v>-3.8166634634979276E-13</v>
      </c>
      <c r="AC35" s="131">
        <f t="shared" si="7"/>
        <v>0</v>
      </c>
      <c r="AD35" s="127">
        <f t="shared" si="8"/>
        <v>0</v>
      </c>
      <c r="AE35" s="127">
        <f t="shared" si="9"/>
        <v>0</v>
      </c>
      <c r="AF35" s="127">
        <f t="shared" si="4"/>
        <v>0</v>
      </c>
      <c r="AG35" s="127" t="b">
        <f t="shared" si="28"/>
        <v>1</v>
      </c>
      <c r="AH35" s="127" t="b">
        <f t="shared" si="31"/>
        <v>1</v>
      </c>
      <c r="AI35" s="127" t="b">
        <f t="shared" si="5"/>
        <v>1</v>
      </c>
      <c r="AJ35" s="127" t="b">
        <f t="shared" si="11"/>
        <v>1</v>
      </c>
      <c r="AK35" s="127">
        <f t="shared" si="12"/>
        <v>0</v>
      </c>
      <c r="AL35" s="127">
        <f t="shared" si="13"/>
        <v>0</v>
      </c>
      <c r="AM35" s="132" t="str">
        <f t="shared" si="14"/>
        <v xml:space="preserve"> </v>
      </c>
      <c r="AN35" s="127">
        <f t="shared" si="15"/>
        <v>0</v>
      </c>
      <c r="AO35" s="132" t="str">
        <f t="shared" si="16"/>
        <v>W</v>
      </c>
      <c r="AP35" s="128">
        <f t="shared" si="17"/>
        <v>270</v>
      </c>
      <c r="AQ35" s="127">
        <f t="shared" si="29"/>
        <v>0</v>
      </c>
      <c r="AR35" s="129">
        <f t="shared" si="18"/>
        <v>0</v>
      </c>
      <c r="AS35" s="127" t="str">
        <f t="shared" si="19"/>
        <v>W</v>
      </c>
      <c r="AT35" s="127">
        <f t="shared" si="20"/>
        <v>0</v>
      </c>
      <c r="AU35" s="127" t="s">
        <v>17</v>
      </c>
      <c r="AV35" s="133">
        <f t="shared" si="21"/>
        <v>0</v>
      </c>
      <c r="AW35" s="133">
        <f t="shared" si="22"/>
        <v>0</v>
      </c>
      <c r="AX35" s="133">
        <f t="shared" si="23"/>
        <v>0</v>
      </c>
    </row>
    <row r="36" spans="1:50" ht="16.149999999999999" customHeight="1" x14ac:dyDescent="0.25">
      <c r="A36" s="106"/>
      <c r="B36" s="3"/>
      <c r="C36" s="106"/>
      <c r="D36" s="106"/>
      <c r="E36" s="106"/>
      <c r="G36" s="6">
        <v>27</v>
      </c>
      <c r="H36" s="11"/>
      <c r="I36" s="13"/>
      <c r="J36" s="7" t="s">
        <v>28</v>
      </c>
      <c r="K36" s="15"/>
      <c r="L36" s="13"/>
      <c r="M36" s="8" t="s">
        <v>59</v>
      </c>
      <c r="N36" s="17"/>
      <c r="O36" s="28" t="str">
        <f t="shared" si="24"/>
        <v xml:space="preserve"> </v>
      </c>
      <c r="P36" s="27" t="str">
        <f t="shared" si="25"/>
        <v xml:space="preserve"> </v>
      </c>
      <c r="Q36" s="22" t="str">
        <f t="shared" si="26"/>
        <v xml:space="preserve"> </v>
      </c>
      <c r="R36" s="23" t="str">
        <f t="shared" si="30"/>
        <v/>
      </c>
      <c r="S36" s="23" t="e">
        <f t="shared" si="27"/>
        <v>#VALUE!</v>
      </c>
      <c r="T36" s="23" t="s">
        <v>57</v>
      </c>
      <c r="U36" s="23">
        <v>25.5</v>
      </c>
      <c r="V36" s="23">
        <v>5</v>
      </c>
      <c r="X36" s="110" t="b">
        <f t="shared" si="6"/>
        <v>1</v>
      </c>
      <c r="Y36" s="127">
        <f t="shared" si="0"/>
        <v>0</v>
      </c>
      <c r="Z36" s="127" t="b">
        <f t="shared" si="1"/>
        <v>1</v>
      </c>
      <c r="AA36" s="127" t="b">
        <f t="shared" si="2"/>
        <v>1</v>
      </c>
      <c r="AB36" s="131">
        <f t="shared" si="3"/>
        <v>-3.8166634634979276E-13</v>
      </c>
      <c r="AC36" s="131">
        <f t="shared" si="7"/>
        <v>0</v>
      </c>
      <c r="AD36" s="127">
        <f t="shared" si="8"/>
        <v>0</v>
      </c>
      <c r="AE36" s="127">
        <f t="shared" si="9"/>
        <v>0</v>
      </c>
      <c r="AF36" s="127">
        <f t="shared" si="4"/>
        <v>0</v>
      </c>
      <c r="AG36" s="127" t="b">
        <f t="shared" si="28"/>
        <v>1</v>
      </c>
      <c r="AH36" s="127" t="b">
        <f t="shared" si="31"/>
        <v>1</v>
      </c>
      <c r="AI36" s="127" t="b">
        <f t="shared" si="5"/>
        <v>1</v>
      </c>
      <c r="AJ36" s="127" t="b">
        <f t="shared" si="11"/>
        <v>1</v>
      </c>
      <c r="AK36" s="127">
        <f t="shared" si="12"/>
        <v>0</v>
      </c>
      <c r="AL36" s="127">
        <f t="shared" si="13"/>
        <v>0</v>
      </c>
      <c r="AM36" s="132" t="str">
        <f t="shared" si="14"/>
        <v xml:space="preserve"> </v>
      </c>
      <c r="AN36" s="127">
        <f t="shared" si="15"/>
        <v>0</v>
      </c>
      <c r="AO36" s="132" t="str">
        <f t="shared" si="16"/>
        <v>W</v>
      </c>
      <c r="AP36" s="128">
        <f t="shared" si="17"/>
        <v>270</v>
      </c>
      <c r="AQ36" s="127">
        <f t="shared" si="29"/>
        <v>0</v>
      </c>
      <c r="AR36" s="129">
        <f t="shared" si="18"/>
        <v>0</v>
      </c>
      <c r="AS36" s="127" t="str">
        <f t="shared" si="19"/>
        <v>W</v>
      </c>
      <c r="AT36" s="127">
        <f t="shared" si="20"/>
        <v>0</v>
      </c>
      <c r="AU36" s="127" t="s">
        <v>17</v>
      </c>
      <c r="AV36" s="133">
        <f t="shared" si="21"/>
        <v>0</v>
      </c>
      <c r="AW36" s="133">
        <f t="shared" si="22"/>
        <v>0</v>
      </c>
      <c r="AX36" s="133">
        <f t="shared" si="23"/>
        <v>0</v>
      </c>
    </row>
    <row r="37" spans="1:50" ht="16.149999999999999" customHeight="1" x14ac:dyDescent="0.25">
      <c r="A37" s="106"/>
      <c r="B37" s="3"/>
      <c r="C37" s="106"/>
      <c r="D37" s="106"/>
      <c r="E37" s="106"/>
      <c r="G37" s="9">
        <v>28</v>
      </c>
      <c r="H37" s="11"/>
      <c r="I37" s="13"/>
      <c r="J37" s="7" t="s">
        <v>28</v>
      </c>
      <c r="K37" s="15"/>
      <c r="L37" s="13"/>
      <c r="M37" s="8" t="s">
        <v>59</v>
      </c>
      <c r="N37" s="17"/>
      <c r="O37" s="28" t="str">
        <f t="shared" si="24"/>
        <v xml:space="preserve"> </v>
      </c>
      <c r="P37" s="27" t="str">
        <f t="shared" si="25"/>
        <v xml:space="preserve"> </v>
      </c>
      <c r="Q37" s="22" t="str">
        <f t="shared" si="26"/>
        <v xml:space="preserve"> </v>
      </c>
      <c r="R37" s="23" t="str">
        <f t="shared" si="30"/>
        <v/>
      </c>
      <c r="S37" s="23" t="e">
        <f t="shared" si="27"/>
        <v>#VALUE!</v>
      </c>
      <c r="T37" s="23" t="s">
        <v>57</v>
      </c>
      <c r="U37" s="23">
        <v>21.5</v>
      </c>
      <c r="V37" s="23">
        <v>5</v>
      </c>
      <c r="X37" s="110" t="b">
        <f t="shared" si="6"/>
        <v>1</v>
      </c>
      <c r="Y37" s="127">
        <f t="shared" si="0"/>
        <v>0</v>
      </c>
      <c r="Z37" s="127" t="b">
        <f t="shared" si="1"/>
        <v>1</v>
      </c>
      <c r="AA37" s="127" t="b">
        <f t="shared" si="2"/>
        <v>1</v>
      </c>
      <c r="AB37" s="131">
        <f t="shared" si="3"/>
        <v>-3.8166634634979276E-13</v>
      </c>
      <c r="AC37" s="131">
        <f t="shared" si="7"/>
        <v>0</v>
      </c>
      <c r="AD37" s="127">
        <f t="shared" si="8"/>
        <v>0</v>
      </c>
      <c r="AE37" s="127">
        <f t="shared" si="9"/>
        <v>0</v>
      </c>
      <c r="AF37" s="127">
        <f t="shared" si="4"/>
        <v>0</v>
      </c>
      <c r="AG37" s="127" t="b">
        <f t="shared" si="28"/>
        <v>1</v>
      </c>
      <c r="AH37" s="127" t="b">
        <f t="shared" si="31"/>
        <v>1</v>
      </c>
      <c r="AI37" s="127" t="b">
        <f t="shared" si="5"/>
        <v>1</v>
      </c>
      <c r="AJ37" s="127" t="b">
        <f t="shared" si="11"/>
        <v>1</v>
      </c>
      <c r="AK37" s="127">
        <f t="shared" si="12"/>
        <v>0</v>
      </c>
      <c r="AL37" s="127">
        <f t="shared" si="13"/>
        <v>0</v>
      </c>
      <c r="AM37" s="132" t="str">
        <f t="shared" si="14"/>
        <v xml:space="preserve"> </v>
      </c>
      <c r="AN37" s="127">
        <f t="shared" si="15"/>
        <v>0</v>
      </c>
      <c r="AO37" s="132" t="str">
        <f t="shared" si="16"/>
        <v>W</v>
      </c>
      <c r="AP37" s="128">
        <f t="shared" si="17"/>
        <v>270</v>
      </c>
      <c r="AQ37" s="127">
        <f t="shared" si="29"/>
        <v>0</v>
      </c>
      <c r="AR37" s="129">
        <f t="shared" si="18"/>
        <v>0</v>
      </c>
      <c r="AS37" s="127" t="str">
        <f t="shared" si="19"/>
        <v>W</v>
      </c>
      <c r="AT37" s="127">
        <f t="shared" si="20"/>
        <v>0</v>
      </c>
      <c r="AU37" s="127" t="s">
        <v>17</v>
      </c>
      <c r="AV37" s="133">
        <f t="shared" si="21"/>
        <v>0</v>
      </c>
      <c r="AW37" s="133">
        <f t="shared" si="22"/>
        <v>0</v>
      </c>
      <c r="AX37" s="133">
        <f t="shared" si="23"/>
        <v>0</v>
      </c>
    </row>
    <row r="38" spans="1:50" ht="16.149999999999999" customHeight="1" x14ac:dyDescent="0.25">
      <c r="A38" s="106"/>
      <c r="B38" s="3"/>
      <c r="C38" s="106"/>
      <c r="D38" s="106"/>
      <c r="E38" s="106"/>
      <c r="G38" s="6">
        <v>29</v>
      </c>
      <c r="H38" s="11"/>
      <c r="I38" s="13"/>
      <c r="J38" s="7" t="s">
        <v>28</v>
      </c>
      <c r="K38" s="15"/>
      <c r="L38" s="13"/>
      <c r="M38" s="8" t="s">
        <v>59</v>
      </c>
      <c r="N38" s="17"/>
      <c r="O38" s="28" t="str">
        <f t="shared" si="24"/>
        <v xml:space="preserve"> </v>
      </c>
      <c r="P38" s="27" t="str">
        <f t="shared" si="25"/>
        <v xml:space="preserve"> </v>
      </c>
      <c r="Q38" s="22" t="str">
        <f t="shared" si="26"/>
        <v xml:space="preserve"> </v>
      </c>
      <c r="R38" s="23" t="str">
        <f t="shared" si="30"/>
        <v/>
      </c>
      <c r="S38" s="23" t="e">
        <f t="shared" si="27"/>
        <v>#VALUE!</v>
      </c>
      <c r="T38" s="23" t="s">
        <v>57</v>
      </c>
      <c r="U38" s="23">
        <v>25</v>
      </c>
      <c r="V38" s="23">
        <v>5</v>
      </c>
      <c r="X38" s="110" t="b">
        <f t="shared" si="6"/>
        <v>1</v>
      </c>
      <c r="Y38" s="127">
        <f t="shared" si="0"/>
        <v>0</v>
      </c>
      <c r="Z38" s="127" t="b">
        <f t="shared" si="1"/>
        <v>1</v>
      </c>
      <c r="AA38" s="127" t="b">
        <f t="shared" si="2"/>
        <v>1</v>
      </c>
      <c r="AB38" s="131">
        <f t="shared" si="3"/>
        <v>-3.8166634634979276E-13</v>
      </c>
      <c r="AC38" s="131">
        <f t="shared" si="7"/>
        <v>0</v>
      </c>
      <c r="AD38" s="127">
        <f t="shared" si="8"/>
        <v>0</v>
      </c>
      <c r="AE38" s="127">
        <f t="shared" si="9"/>
        <v>0</v>
      </c>
      <c r="AF38" s="127">
        <f t="shared" si="4"/>
        <v>0</v>
      </c>
      <c r="AG38" s="127" t="b">
        <f t="shared" si="28"/>
        <v>1</v>
      </c>
      <c r="AH38" s="127" t="b">
        <f t="shared" si="31"/>
        <v>1</v>
      </c>
      <c r="AI38" s="127" t="b">
        <f t="shared" si="5"/>
        <v>1</v>
      </c>
      <c r="AJ38" s="127" t="b">
        <f t="shared" si="11"/>
        <v>1</v>
      </c>
      <c r="AK38" s="127">
        <f t="shared" si="12"/>
        <v>0</v>
      </c>
      <c r="AL38" s="127">
        <f t="shared" si="13"/>
        <v>0</v>
      </c>
      <c r="AM38" s="132" t="str">
        <f t="shared" si="14"/>
        <v xml:space="preserve"> </v>
      </c>
      <c r="AN38" s="127">
        <f t="shared" si="15"/>
        <v>0</v>
      </c>
      <c r="AO38" s="132" t="str">
        <f t="shared" si="16"/>
        <v>W</v>
      </c>
      <c r="AP38" s="128">
        <f t="shared" si="17"/>
        <v>270</v>
      </c>
      <c r="AQ38" s="127">
        <f t="shared" si="29"/>
        <v>0</v>
      </c>
      <c r="AR38" s="129">
        <f t="shared" si="18"/>
        <v>0</v>
      </c>
      <c r="AS38" s="127" t="str">
        <f t="shared" si="19"/>
        <v>W</v>
      </c>
      <c r="AT38" s="127">
        <f t="shared" si="20"/>
        <v>0</v>
      </c>
      <c r="AU38" s="127" t="s">
        <v>17</v>
      </c>
      <c r="AV38" s="133">
        <f t="shared" si="21"/>
        <v>0</v>
      </c>
      <c r="AW38" s="133">
        <f t="shared" si="22"/>
        <v>0</v>
      </c>
      <c r="AX38" s="133">
        <f t="shared" si="23"/>
        <v>0</v>
      </c>
    </row>
    <row r="39" spans="1:50" ht="16.149999999999999" customHeight="1" x14ac:dyDescent="0.25">
      <c r="A39" s="106"/>
      <c r="B39" s="3"/>
      <c r="C39" s="106"/>
      <c r="D39" s="106"/>
      <c r="E39" s="106"/>
      <c r="G39" s="9">
        <v>30</v>
      </c>
      <c r="H39" s="11"/>
      <c r="I39" s="13"/>
      <c r="J39" s="7" t="s">
        <v>28</v>
      </c>
      <c r="K39" s="15"/>
      <c r="L39" s="13"/>
      <c r="M39" s="8" t="s">
        <v>59</v>
      </c>
      <c r="N39" s="16"/>
      <c r="O39" s="28" t="str">
        <f t="shared" si="24"/>
        <v xml:space="preserve"> </v>
      </c>
      <c r="P39" s="27" t="str">
        <f t="shared" si="25"/>
        <v xml:space="preserve"> </v>
      </c>
      <c r="Q39" s="22" t="str">
        <f t="shared" si="26"/>
        <v xml:space="preserve"> </v>
      </c>
      <c r="R39" s="23" t="str">
        <f t="shared" si="30"/>
        <v/>
      </c>
      <c r="S39" s="23" t="e">
        <f t="shared" si="27"/>
        <v>#VALUE!</v>
      </c>
      <c r="T39" s="23" t="s">
        <v>57</v>
      </c>
      <c r="U39" s="23">
        <v>31</v>
      </c>
      <c r="V39" s="23">
        <v>10</v>
      </c>
      <c r="X39" s="110" t="b">
        <f t="shared" si="6"/>
        <v>1</v>
      </c>
      <c r="Y39" s="127">
        <f t="shared" si="0"/>
        <v>0</v>
      </c>
      <c r="Z39" s="127" t="b">
        <f t="shared" si="1"/>
        <v>1</v>
      </c>
      <c r="AA39" s="127" t="b">
        <f t="shared" si="2"/>
        <v>1</v>
      </c>
      <c r="AB39" s="131">
        <f t="shared" si="3"/>
        <v>-3.8166634634979276E-13</v>
      </c>
      <c r="AC39" s="131">
        <f t="shared" si="7"/>
        <v>0</v>
      </c>
      <c r="AD39" s="127">
        <f t="shared" si="8"/>
        <v>0</v>
      </c>
      <c r="AE39" s="127">
        <f t="shared" si="9"/>
        <v>0</v>
      </c>
      <c r="AF39" s="127">
        <f t="shared" si="4"/>
        <v>0</v>
      </c>
      <c r="AG39" s="127" t="b">
        <f t="shared" si="28"/>
        <v>1</v>
      </c>
      <c r="AH39" s="127" t="b">
        <f t="shared" si="31"/>
        <v>1</v>
      </c>
      <c r="AI39" s="127" t="b">
        <f t="shared" si="5"/>
        <v>1</v>
      </c>
      <c r="AJ39" s="127" t="b">
        <f t="shared" si="11"/>
        <v>1</v>
      </c>
      <c r="AK39" s="127">
        <f t="shared" si="12"/>
        <v>0</v>
      </c>
      <c r="AL39" s="127">
        <f t="shared" si="13"/>
        <v>0</v>
      </c>
      <c r="AM39" s="132" t="str">
        <f t="shared" si="14"/>
        <v xml:space="preserve"> </v>
      </c>
      <c r="AN39" s="127">
        <f t="shared" si="15"/>
        <v>0</v>
      </c>
      <c r="AO39" s="132" t="str">
        <f t="shared" si="16"/>
        <v>W</v>
      </c>
      <c r="AP39" s="128">
        <f t="shared" si="17"/>
        <v>270</v>
      </c>
      <c r="AQ39" s="127">
        <f t="shared" si="29"/>
        <v>0</v>
      </c>
      <c r="AR39" s="129">
        <f t="shared" si="18"/>
        <v>0</v>
      </c>
      <c r="AS39" s="127" t="str">
        <f t="shared" si="19"/>
        <v>W</v>
      </c>
      <c r="AT39" s="127">
        <f t="shared" si="20"/>
        <v>0</v>
      </c>
      <c r="AU39" s="127" t="s">
        <v>17</v>
      </c>
      <c r="AV39" s="133">
        <f t="shared" si="21"/>
        <v>0</v>
      </c>
      <c r="AW39" s="133">
        <f t="shared" si="22"/>
        <v>0</v>
      </c>
      <c r="AX39" s="133">
        <f t="shared" si="23"/>
        <v>0</v>
      </c>
    </row>
    <row r="40" spans="1:50" ht="16.149999999999999" customHeight="1" x14ac:dyDescent="0.25">
      <c r="A40" s="106"/>
      <c r="B40" s="3"/>
      <c r="C40" s="106"/>
      <c r="D40" s="106"/>
      <c r="E40" s="106"/>
      <c r="G40" s="6">
        <v>31</v>
      </c>
      <c r="H40" s="11"/>
      <c r="I40" s="13"/>
      <c r="J40" s="7" t="s">
        <v>28</v>
      </c>
      <c r="K40" s="15"/>
      <c r="L40" s="13"/>
      <c r="M40" s="8" t="s">
        <v>59</v>
      </c>
      <c r="N40" s="16"/>
      <c r="O40" s="28" t="str">
        <f t="shared" si="24"/>
        <v xml:space="preserve"> </v>
      </c>
      <c r="P40" s="27" t="str">
        <f t="shared" si="25"/>
        <v xml:space="preserve"> </v>
      </c>
      <c r="Q40" s="22" t="str">
        <f t="shared" si="26"/>
        <v xml:space="preserve"> </v>
      </c>
      <c r="R40" s="23" t="str">
        <f t="shared" si="30"/>
        <v/>
      </c>
      <c r="S40" s="23" t="e">
        <f t="shared" si="27"/>
        <v>#VALUE!</v>
      </c>
      <c r="T40" s="23" t="s">
        <v>57</v>
      </c>
      <c r="U40" s="23">
        <v>34</v>
      </c>
      <c r="V40" s="23">
        <v>10</v>
      </c>
      <c r="X40" s="110" t="b">
        <f t="shared" si="6"/>
        <v>1</v>
      </c>
      <c r="Y40" s="127">
        <f t="shared" si="0"/>
        <v>0</v>
      </c>
      <c r="Z40" s="127" t="b">
        <f t="shared" si="1"/>
        <v>1</v>
      </c>
      <c r="AA40" s="127" t="b">
        <f t="shared" si="2"/>
        <v>1</v>
      </c>
      <c r="AB40" s="131">
        <f t="shared" si="3"/>
        <v>-3.8166634634979276E-13</v>
      </c>
      <c r="AC40" s="131">
        <f t="shared" si="7"/>
        <v>0</v>
      </c>
      <c r="AD40" s="127">
        <f t="shared" si="8"/>
        <v>0</v>
      </c>
      <c r="AE40" s="127">
        <f t="shared" si="9"/>
        <v>0</v>
      </c>
      <c r="AF40" s="127">
        <f t="shared" si="4"/>
        <v>0</v>
      </c>
      <c r="AG40" s="127" t="b">
        <f t="shared" si="28"/>
        <v>1</v>
      </c>
      <c r="AH40" s="127" t="b">
        <f t="shared" si="31"/>
        <v>1</v>
      </c>
      <c r="AI40" s="127" t="b">
        <f t="shared" si="5"/>
        <v>1</v>
      </c>
      <c r="AJ40" s="127" t="b">
        <f t="shared" si="11"/>
        <v>1</v>
      </c>
      <c r="AK40" s="127">
        <f t="shared" si="12"/>
        <v>0</v>
      </c>
      <c r="AL40" s="127">
        <f t="shared" si="13"/>
        <v>0</v>
      </c>
      <c r="AM40" s="132" t="str">
        <f t="shared" si="14"/>
        <v xml:space="preserve"> </v>
      </c>
      <c r="AN40" s="127">
        <f t="shared" si="15"/>
        <v>0</v>
      </c>
      <c r="AO40" s="132" t="str">
        <f t="shared" si="16"/>
        <v>W</v>
      </c>
      <c r="AP40" s="128">
        <f t="shared" si="17"/>
        <v>270</v>
      </c>
      <c r="AQ40" s="127">
        <f t="shared" si="29"/>
        <v>0</v>
      </c>
      <c r="AR40" s="129">
        <f t="shared" si="18"/>
        <v>0</v>
      </c>
      <c r="AS40" s="127" t="str">
        <f t="shared" si="19"/>
        <v>W</v>
      </c>
      <c r="AT40" s="127">
        <f t="shared" si="20"/>
        <v>0</v>
      </c>
      <c r="AU40" s="127" t="s">
        <v>17</v>
      </c>
      <c r="AV40" s="133">
        <f t="shared" si="21"/>
        <v>0</v>
      </c>
      <c r="AW40" s="133">
        <f t="shared" si="22"/>
        <v>0</v>
      </c>
      <c r="AX40" s="133">
        <f t="shared" si="23"/>
        <v>0</v>
      </c>
    </row>
    <row r="41" spans="1:50" ht="16.149999999999999" customHeight="1" x14ac:dyDescent="0.25">
      <c r="A41" s="106"/>
      <c r="B41" s="3"/>
      <c r="C41" s="106"/>
      <c r="D41" s="106"/>
      <c r="E41" s="106"/>
      <c r="G41" s="9">
        <v>32</v>
      </c>
      <c r="H41" s="11"/>
      <c r="I41" s="13"/>
      <c r="J41" s="7" t="s">
        <v>28</v>
      </c>
      <c r="K41" s="15"/>
      <c r="L41" s="13"/>
      <c r="M41" s="8" t="s">
        <v>59</v>
      </c>
      <c r="N41" s="16"/>
      <c r="O41" s="28" t="str">
        <f t="shared" si="24"/>
        <v xml:space="preserve"> </v>
      </c>
      <c r="P41" s="27" t="str">
        <f t="shared" si="25"/>
        <v xml:space="preserve"> </v>
      </c>
      <c r="Q41" s="22" t="str">
        <f t="shared" si="26"/>
        <v xml:space="preserve"> </v>
      </c>
      <c r="R41" s="23" t="str">
        <f t="shared" si="30"/>
        <v/>
      </c>
      <c r="S41" s="23" t="e">
        <f t="shared" si="27"/>
        <v>#VALUE!</v>
      </c>
      <c r="T41" s="23" t="s">
        <v>57</v>
      </c>
      <c r="U41" s="23">
        <v>29</v>
      </c>
      <c r="V41" s="23">
        <v>10</v>
      </c>
      <c r="X41" s="110" t="b">
        <f t="shared" si="6"/>
        <v>1</v>
      </c>
      <c r="Y41" s="127">
        <f t="shared" si="0"/>
        <v>0</v>
      </c>
      <c r="Z41" s="127" t="b">
        <f t="shared" si="1"/>
        <v>1</v>
      </c>
      <c r="AA41" s="127" t="b">
        <f t="shared" si="2"/>
        <v>1</v>
      </c>
      <c r="AB41" s="131">
        <f t="shared" si="3"/>
        <v>-3.8166634634979276E-13</v>
      </c>
      <c r="AC41" s="131">
        <f t="shared" si="7"/>
        <v>0</v>
      </c>
      <c r="AD41" s="127">
        <f t="shared" si="8"/>
        <v>0</v>
      </c>
      <c r="AE41" s="127">
        <f t="shared" si="9"/>
        <v>0</v>
      </c>
      <c r="AF41" s="127">
        <f t="shared" si="4"/>
        <v>0</v>
      </c>
      <c r="AG41" s="127" t="b">
        <f t="shared" si="28"/>
        <v>1</v>
      </c>
      <c r="AH41" s="127" t="b">
        <f t="shared" si="31"/>
        <v>1</v>
      </c>
      <c r="AI41" s="127" t="b">
        <f t="shared" si="5"/>
        <v>1</v>
      </c>
      <c r="AJ41" s="127" t="b">
        <f t="shared" si="11"/>
        <v>1</v>
      </c>
      <c r="AK41" s="127">
        <f t="shared" si="12"/>
        <v>0</v>
      </c>
      <c r="AL41" s="127">
        <f t="shared" si="13"/>
        <v>0</v>
      </c>
      <c r="AM41" s="132" t="str">
        <f t="shared" si="14"/>
        <v xml:space="preserve"> </v>
      </c>
      <c r="AN41" s="127">
        <f t="shared" si="15"/>
        <v>0</v>
      </c>
      <c r="AO41" s="132" t="str">
        <f t="shared" si="16"/>
        <v>W</v>
      </c>
      <c r="AP41" s="128">
        <f t="shared" si="17"/>
        <v>270</v>
      </c>
      <c r="AQ41" s="127">
        <f t="shared" si="29"/>
        <v>0</v>
      </c>
      <c r="AR41" s="129">
        <f t="shared" si="18"/>
        <v>0</v>
      </c>
      <c r="AS41" s="127" t="str">
        <f t="shared" si="19"/>
        <v>W</v>
      </c>
      <c r="AT41" s="127">
        <f t="shared" si="20"/>
        <v>0</v>
      </c>
      <c r="AU41" s="127" t="s">
        <v>17</v>
      </c>
      <c r="AV41" s="133">
        <f t="shared" si="21"/>
        <v>0</v>
      </c>
      <c r="AW41" s="133">
        <f t="shared" si="22"/>
        <v>0</v>
      </c>
      <c r="AX41" s="133">
        <f t="shared" si="23"/>
        <v>0</v>
      </c>
    </row>
    <row r="42" spans="1:50" ht="16.149999999999999" customHeight="1" x14ac:dyDescent="0.25">
      <c r="A42" s="106"/>
      <c r="B42" s="3"/>
      <c r="C42" s="106"/>
      <c r="D42" s="106"/>
      <c r="E42" s="106"/>
      <c r="G42" s="6">
        <v>33</v>
      </c>
      <c r="H42" s="11"/>
      <c r="I42" s="13"/>
      <c r="J42" s="7" t="s">
        <v>28</v>
      </c>
      <c r="K42" s="15"/>
      <c r="L42" s="13"/>
      <c r="M42" s="8" t="s">
        <v>59</v>
      </c>
      <c r="N42" s="16"/>
      <c r="O42" s="28" t="str">
        <f t="shared" si="24"/>
        <v xml:space="preserve"> </v>
      </c>
      <c r="P42" s="27" t="str">
        <f t="shared" si="25"/>
        <v xml:space="preserve"> </v>
      </c>
      <c r="Q42" s="22" t="str">
        <f t="shared" si="26"/>
        <v xml:space="preserve"> </v>
      </c>
      <c r="R42" s="23" t="str">
        <f t="shared" si="30"/>
        <v/>
      </c>
      <c r="S42" s="23" t="e">
        <f t="shared" si="27"/>
        <v>#VALUE!</v>
      </c>
      <c r="T42" s="23" t="s">
        <v>57</v>
      </c>
      <c r="U42" s="23">
        <v>27</v>
      </c>
      <c r="V42" s="23">
        <v>5</v>
      </c>
      <c r="X42" s="110" t="b">
        <f t="shared" si="6"/>
        <v>1</v>
      </c>
      <c r="Y42" s="127">
        <f t="shared" si="0"/>
        <v>0</v>
      </c>
      <c r="Z42" s="127" t="b">
        <f t="shared" si="1"/>
        <v>1</v>
      </c>
      <c r="AA42" s="127" t="b">
        <f t="shared" si="2"/>
        <v>1</v>
      </c>
      <c r="AB42" s="131">
        <f t="shared" si="3"/>
        <v>-3.8166634634979276E-13</v>
      </c>
      <c r="AC42" s="131">
        <f t="shared" si="7"/>
        <v>0</v>
      </c>
      <c r="AD42" s="127">
        <f t="shared" si="8"/>
        <v>0</v>
      </c>
      <c r="AE42" s="127">
        <f t="shared" si="9"/>
        <v>0</v>
      </c>
      <c r="AF42" s="127">
        <f t="shared" si="4"/>
        <v>0</v>
      </c>
      <c r="AG42" s="127" t="b">
        <f t="shared" si="28"/>
        <v>1</v>
      </c>
      <c r="AH42" s="127" t="b">
        <f t="shared" si="31"/>
        <v>1</v>
      </c>
      <c r="AI42" s="127" t="b">
        <f t="shared" si="5"/>
        <v>1</v>
      </c>
      <c r="AJ42" s="127" t="b">
        <f t="shared" si="11"/>
        <v>1</v>
      </c>
      <c r="AK42" s="127">
        <f t="shared" si="12"/>
        <v>0</v>
      </c>
      <c r="AL42" s="127">
        <f t="shared" si="13"/>
        <v>0</v>
      </c>
      <c r="AM42" s="132" t="str">
        <f t="shared" si="14"/>
        <v xml:space="preserve"> </v>
      </c>
      <c r="AN42" s="127">
        <f t="shared" si="15"/>
        <v>0</v>
      </c>
      <c r="AO42" s="132" t="str">
        <f t="shared" si="16"/>
        <v>W</v>
      </c>
      <c r="AP42" s="128">
        <f t="shared" si="17"/>
        <v>270</v>
      </c>
      <c r="AQ42" s="127">
        <f t="shared" si="29"/>
        <v>0</v>
      </c>
      <c r="AR42" s="129">
        <f t="shared" si="18"/>
        <v>0</v>
      </c>
      <c r="AS42" s="127" t="str">
        <f t="shared" si="19"/>
        <v>W</v>
      </c>
      <c r="AT42" s="127">
        <f t="shared" si="20"/>
        <v>0</v>
      </c>
      <c r="AU42" s="127" t="s">
        <v>17</v>
      </c>
      <c r="AV42" s="133">
        <f t="shared" si="21"/>
        <v>0</v>
      </c>
      <c r="AW42" s="133">
        <f t="shared" si="22"/>
        <v>0</v>
      </c>
      <c r="AX42" s="133">
        <f t="shared" si="23"/>
        <v>0</v>
      </c>
    </row>
    <row r="43" spans="1:50" ht="16.149999999999999" customHeight="1" x14ac:dyDescent="0.25">
      <c r="A43" s="106"/>
      <c r="B43" s="3"/>
      <c r="C43" s="106"/>
      <c r="D43" s="106"/>
      <c r="E43" s="106"/>
      <c r="G43" s="9">
        <v>34</v>
      </c>
      <c r="H43" s="11"/>
      <c r="I43" s="13"/>
      <c r="J43" s="7" t="s">
        <v>28</v>
      </c>
      <c r="K43" s="15"/>
      <c r="L43" s="13"/>
      <c r="M43" s="8" t="s">
        <v>59</v>
      </c>
      <c r="N43" s="16"/>
      <c r="O43" s="28" t="str">
        <f t="shared" si="24"/>
        <v xml:space="preserve"> </v>
      </c>
      <c r="P43" s="27" t="str">
        <f t="shared" si="25"/>
        <v xml:space="preserve"> </v>
      </c>
      <c r="Q43" s="22" t="str">
        <f t="shared" si="26"/>
        <v xml:space="preserve"> </v>
      </c>
      <c r="R43" s="23" t="str">
        <f t="shared" si="30"/>
        <v/>
      </c>
      <c r="S43" s="23" t="e">
        <f t="shared" si="27"/>
        <v>#VALUE!</v>
      </c>
      <c r="T43" s="23" t="s">
        <v>57</v>
      </c>
      <c r="U43" s="23">
        <v>28.6</v>
      </c>
      <c r="V43" s="23">
        <v>5</v>
      </c>
      <c r="X43" s="110" t="b">
        <f t="shared" si="6"/>
        <v>1</v>
      </c>
      <c r="Y43" s="127">
        <f t="shared" si="0"/>
        <v>0</v>
      </c>
      <c r="Z43" s="127" t="b">
        <f t="shared" si="1"/>
        <v>1</v>
      </c>
      <c r="AA43" s="127" t="b">
        <f t="shared" si="2"/>
        <v>1</v>
      </c>
      <c r="AB43" s="131">
        <f t="shared" si="3"/>
        <v>-3.8166634634979276E-13</v>
      </c>
      <c r="AC43" s="131">
        <f t="shared" si="7"/>
        <v>0</v>
      </c>
      <c r="AD43" s="127">
        <f t="shared" si="8"/>
        <v>0</v>
      </c>
      <c r="AE43" s="127">
        <f t="shared" si="9"/>
        <v>0</v>
      </c>
      <c r="AF43" s="127">
        <f t="shared" si="4"/>
        <v>0</v>
      </c>
      <c r="AG43" s="127" t="b">
        <f t="shared" si="28"/>
        <v>1</v>
      </c>
      <c r="AH43" s="127" t="b">
        <f t="shared" si="31"/>
        <v>1</v>
      </c>
      <c r="AI43" s="127" t="b">
        <f t="shared" si="5"/>
        <v>1</v>
      </c>
      <c r="AJ43" s="127" t="b">
        <f t="shared" si="11"/>
        <v>1</v>
      </c>
      <c r="AK43" s="127">
        <f t="shared" si="12"/>
        <v>0</v>
      </c>
      <c r="AL43" s="127">
        <f t="shared" si="13"/>
        <v>0</v>
      </c>
      <c r="AM43" s="132" t="str">
        <f t="shared" si="14"/>
        <v xml:space="preserve"> </v>
      </c>
      <c r="AN43" s="127">
        <f t="shared" si="15"/>
        <v>0</v>
      </c>
      <c r="AO43" s="132" t="str">
        <f t="shared" si="16"/>
        <v>W</v>
      </c>
      <c r="AP43" s="128">
        <f t="shared" si="17"/>
        <v>270</v>
      </c>
      <c r="AQ43" s="127">
        <f t="shared" si="29"/>
        <v>0</v>
      </c>
      <c r="AR43" s="129">
        <f t="shared" si="18"/>
        <v>0</v>
      </c>
      <c r="AS43" s="127" t="str">
        <f t="shared" si="19"/>
        <v>W</v>
      </c>
      <c r="AT43" s="127">
        <f t="shared" si="20"/>
        <v>0</v>
      </c>
      <c r="AU43" s="127" t="s">
        <v>17</v>
      </c>
      <c r="AV43" s="133">
        <f t="shared" si="21"/>
        <v>0</v>
      </c>
      <c r="AW43" s="133">
        <f t="shared" si="22"/>
        <v>0</v>
      </c>
      <c r="AX43" s="133">
        <f t="shared" si="23"/>
        <v>0</v>
      </c>
    </row>
    <row r="44" spans="1:50" ht="16.149999999999999" customHeight="1" x14ac:dyDescent="0.25">
      <c r="A44" s="106"/>
      <c r="B44" s="3"/>
      <c r="C44" s="106"/>
      <c r="D44" s="106"/>
      <c r="E44" s="106"/>
      <c r="G44" s="6">
        <v>35</v>
      </c>
      <c r="H44" s="11"/>
      <c r="I44" s="13"/>
      <c r="J44" s="7" t="s">
        <v>28</v>
      </c>
      <c r="K44" s="15"/>
      <c r="L44" s="13"/>
      <c r="M44" s="8" t="s">
        <v>59</v>
      </c>
      <c r="N44" s="16"/>
      <c r="O44" s="28" t="str">
        <f t="shared" si="24"/>
        <v xml:space="preserve"> </v>
      </c>
      <c r="P44" s="27" t="str">
        <f t="shared" si="25"/>
        <v xml:space="preserve"> </v>
      </c>
      <c r="Q44" s="22" t="str">
        <f t="shared" si="26"/>
        <v xml:space="preserve"> </v>
      </c>
      <c r="R44" s="23" t="str">
        <f t="shared" si="30"/>
        <v/>
      </c>
      <c r="S44" s="23" t="e">
        <f t="shared" si="27"/>
        <v>#VALUE!</v>
      </c>
      <c r="T44" s="23" t="s">
        <v>57</v>
      </c>
      <c r="U44" s="23">
        <v>24.1</v>
      </c>
      <c r="V44" s="23">
        <v>5</v>
      </c>
      <c r="X44" s="110" t="b">
        <f t="shared" si="6"/>
        <v>1</v>
      </c>
      <c r="Y44" s="127">
        <f t="shared" si="0"/>
        <v>0</v>
      </c>
      <c r="Z44" s="127" t="b">
        <f t="shared" si="1"/>
        <v>1</v>
      </c>
      <c r="AA44" s="127" t="b">
        <f t="shared" si="2"/>
        <v>1</v>
      </c>
      <c r="AB44" s="131">
        <f t="shared" si="3"/>
        <v>-3.8166634634979276E-13</v>
      </c>
      <c r="AC44" s="131">
        <f t="shared" si="7"/>
        <v>0</v>
      </c>
      <c r="AD44" s="127">
        <f t="shared" si="8"/>
        <v>0</v>
      </c>
      <c r="AE44" s="127">
        <f t="shared" si="9"/>
        <v>0</v>
      </c>
      <c r="AF44" s="127">
        <f t="shared" si="4"/>
        <v>0</v>
      </c>
      <c r="AG44" s="127" t="b">
        <f t="shared" si="28"/>
        <v>1</v>
      </c>
      <c r="AH44" s="127" t="b">
        <f t="shared" si="31"/>
        <v>1</v>
      </c>
      <c r="AI44" s="127" t="b">
        <f t="shared" si="5"/>
        <v>1</v>
      </c>
      <c r="AJ44" s="127" t="b">
        <f t="shared" si="11"/>
        <v>1</v>
      </c>
      <c r="AK44" s="127">
        <f t="shared" si="12"/>
        <v>0</v>
      </c>
      <c r="AL44" s="127">
        <f t="shared" si="13"/>
        <v>0</v>
      </c>
      <c r="AM44" s="132" t="str">
        <f t="shared" si="14"/>
        <v xml:space="preserve"> </v>
      </c>
      <c r="AN44" s="127">
        <f t="shared" si="15"/>
        <v>0</v>
      </c>
      <c r="AO44" s="132" t="str">
        <f t="shared" si="16"/>
        <v>W</v>
      </c>
      <c r="AP44" s="128">
        <f t="shared" si="17"/>
        <v>270</v>
      </c>
      <c r="AQ44" s="127">
        <f t="shared" si="29"/>
        <v>0</v>
      </c>
      <c r="AR44" s="129">
        <f t="shared" si="18"/>
        <v>0</v>
      </c>
      <c r="AS44" s="127" t="str">
        <f t="shared" si="19"/>
        <v>W</v>
      </c>
      <c r="AT44" s="127">
        <f t="shared" si="20"/>
        <v>0</v>
      </c>
      <c r="AU44" s="127" t="s">
        <v>17</v>
      </c>
      <c r="AV44" s="133">
        <f t="shared" si="21"/>
        <v>0</v>
      </c>
      <c r="AW44" s="133">
        <f t="shared" si="22"/>
        <v>0</v>
      </c>
      <c r="AX44" s="133">
        <f t="shared" si="23"/>
        <v>0</v>
      </c>
    </row>
    <row r="45" spans="1:50" ht="16.149999999999999" customHeight="1" x14ac:dyDescent="0.25">
      <c r="A45" s="106"/>
      <c r="B45" s="3"/>
      <c r="C45" s="106"/>
      <c r="D45" s="106"/>
      <c r="E45" s="106"/>
      <c r="G45" s="9">
        <v>36</v>
      </c>
      <c r="H45" s="11"/>
      <c r="I45" s="13"/>
      <c r="J45" s="7" t="s">
        <v>28</v>
      </c>
      <c r="K45" s="15"/>
      <c r="L45" s="13"/>
      <c r="M45" s="8" t="s">
        <v>59</v>
      </c>
      <c r="N45" s="18"/>
      <c r="O45" s="28" t="str">
        <f t="shared" si="24"/>
        <v xml:space="preserve"> </v>
      </c>
      <c r="P45" s="27" t="str">
        <f t="shared" si="25"/>
        <v xml:space="preserve"> </v>
      </c>
      <c r="Q45" s="22" t="str">
        <f t="shared" si="26"/>
        <v xml:space="preserve"> </v>
      </c>
      <c r="R45" s="23" t="str">
        <f t="shared" si="30"/>
        <v/>
      </c>
      <c r="S45" s="23" t="e">
        <f t="shared" si="27"/>
        <v>#VALUE!</v>
      </c>
      <c r="T45" s="23" t="s">
        <v>57</v>
      </c>
      <c r="U45" s="23">
        <v>21.7</v>
      </c>
      <c r="V45" s="23">
        <v>5</v>
      </c>
      <c r="X45" s="110" t="b">
        <f t="shared" si="6"/>
        <v>1</v>
      </c>
      <c r="Y45" s="127">
        <f t="shared" si="0"/>
        <v>0</v>
      </c>
      <c r="Z45" s="127" t="b">
        <f t="shared" si="1"/>
        <v>1</v>
      </c>
      <c r="AA45" s="127" t="b">
        <f t="shared" si="2"/>
        <v>1</v>
      </c>
      <c r="AB45" s="131">
        <f t="shared" si="3"/>
        <v>-3.8166634634979276E-13</v>
      </c>
      <c r="AC45" s="131">
        <f t="shared" si="7"/>
        <v>0</v>
      </c>
      <c r="AD45" s="127">
        <f t="shared" si="8"/>
        <v>0</v>
      </c>
      <c r="AE45" s="127">
        <f t="shared" si="9"/>
        <v>0</v>
      </c>
      <c r="AF45" s="127">
        <f t="shared" si="4"/>
        <v>0</v>
      </c>
      <c r="AG45" s="127" t="b">
        <f t="shared" si="28"/>
        <v>1</v>
      </c>
      <c r="AH45" s="127" t="b">
        <f t="shared" si="31"/>
        <v>1</v>
      </c>
      <c r="AI45" s="127" t="b">
        <f t="shared" si="5"/>
        <v>1</v>
      </c>
      <c r="AJ45" s="127" t="b">
        <f t="shared" si="11"/>
        <v>1</v>
      </c>
      <c r="AK45" s="127">
        <f t="shared" si="12"/>
        <v>0</v>
      </c>
      <c r="AL45" s="127">
        <f t="shared" si="13"/>
        <v>0</v>
      </c>
      <c r="AM45" s="132" t="str">
        <f t="shared" si="14"/>
        <v xml:space="preserve"> </v>
      </c>
      <c r="AN45" s="127">
        <f t="shared" si="15"/>
        <v>0</v>
      </c>
      <c r="AO45" s="132" t="str">
        <f t="shared" si="16"/>
        <v>W</v>
      </c>
      <c r="AP45" s="128">
        <f t="shared" si="17"/>
        <v>270</v>
      </c>
      <c r="AQ45" s="127">
        <f t="shared" si="29"/>
        <v>0</v>
      </c>
      <c r="AR45" s="129">
        <f t="shared" si="18"/>
        <v>0</v>
      </c>
      <c r="AS45" s="127" t="str">
        <f t="shared" si="19"/>
        <v>W</v>
      </c>
      <c r="AT45" s="127">
        <f t="shared" si="20"/>
        <v>0</v>
      </c>
      <c r="AU45" s="127" t="s">
        <v>17</v>
      </c>
      <c r="AV45" s="133">
        <f t="shared" si="21"/>
        <v>0</v>
      </c>
      <c r="AW45" s="133">
        <f t="shared" si="22"/>
        <v>0</v>
      </c>
      <c r="AX45" s="133">
        <f t="shared" si="23"/>
        <v>0</v>
      </c>
    </row>
    <row r="46" spans="1:50" ht="16.149999999999999" customHeight="1" x14ac:dyDescent="0.25">
      <c r="A46" s="106"/>
      <c r="B46" s="3"/>
      <c r="C46" s="106"/>
      <c r="D46" s="106"/>
      <c r="E46" s="106"/>
      <c r="G46" s="6">
        <v>37</v>
      </c>
      <c r="H46" s="11"/>
      <c r="I46" s="13"/>
      <c r="J46" s="7" t="s">
        <v>28</v>
      </c>
      <c r="K46" s="15"/>
      <c r="L46" s="13"/>
      <c r="M46" s="8" t="s">
        <v>59</v>
      </c>
      <c r="N46" s="16"/>
      <c r="O46" s="28" t="str">
        <f t="shared" si="24"/>
        <v xml:space="preserve"> </v>
      </c>
      <c r="P46" s="27" t="str">
        <f t="shared" si="25"/>
        <v xml:space="preserve"> </v>
      </c>
      <c r="Q46" s="22" t="str">
        <f t="shared" si="26"/>
        <v xml:space="preserve"> </v>
      </c>
      <c r="R46" s="23" t="str">
        <f t="shared" si="30"/>
        <v/>
      </c>
      <c r="S46" s="23" t="e">
        <f t="shared" si="27"/>
        <v>#VALUE!</v>
      </c>
      <c r="T46" s="23" t="s">
        <v>57</v>
      </c>
      <c r="U46" s="23">
        <v>514</v>
      </c>
      <c r="V46" s="23">
        <v>30</v>
      </c>
      <c r="X46" s="110" t="b">
        <f t="shared" si="6"/>
        <v>1</v>
      </c>
      <c r="Y46" s="127">
        <f t="shared" si="0"/>
        <v>0</v>
      </c>
      <c r="Z46" s="127" t="b">
        <f t="shared" si="1"/>
        <v>1</v>
      </c>
      <c r="AA46" s="127" t="b">
        <f t="shared" si="2"/>
        <v>1</v>
      </c>
      <c r="AB46" s="131">
        <f t="shared" si="3"/>
        <v>-3.8166634634979276E-13</v>
      </c>
      <c r="AC46" s="131">
        <f t="shared" si="7"/>
        <v>0</v>
      </c>
      <c r="AD46" s="127">
        <f t="shared" si="8"/>
        <v>0</v>
      </c>
      <c r="AE46" s="127">
        <f t="shared" si="9"/>
        <v>0</v>
      </c>
      <c r="AF46" s="127">
        <f t="shared" si="4"/>
        <v>0</v>
      </c>
      <c r="AG46" s="127" t="b">
        <f t="shared" si="28"/>
        <v>1</v>
      </c>
      <c r="AH46" s="127" t="b">
        <f t="shared" si="31"/>
        <v>1</v>
      </c>
      <c r="AI46" s="127" t="b">
        <f t="shared" si="5"/>
        <v>1</v>
      </c>
      <c r="AJ46" s="127" t="b">
        <f t="shared" si="11"/>
        <v>1</v>
      </c>
      <c r="AK46" s="127">
        <f t="shared" si="12"/>
        <v>0</v>
      </c>
      <c r="AL46" s="127">
        <f t="shared" si="13"/>
        <v>0</v>
      </c>
      <c r="AM46" s="132" t="str">
        <f t="shared" si="14"/>
        <v xml:space="preserve"> </v>
      </c>
      <c r="AN46" s="127">
        <f t="shared" si="15"/>
        <v>0</v>
      </c>
      <c r="AO46" s="132" t="str">
        <f t="shared" si="16"/>
        <v>W</v>
      </c>
      <c r="AP46" s="128">
        <f t="shared" si="17"/>
        <v>270</v>
      </c>
      <c r="AQ46" s="127">
        <f t="shared" si="29"/>
        <v>0</v>
      </c>
      <c r="AR46" s="129">
        <f t="shared" si="18"/>
        <v>0</v>
      </c>
      <c r="AS46" s="127" t="str">
        <f t="shared" si="19"/>
        <v>W</v>
      </c>
      <c r="AT46" s="127">
        <f t="shared" si="20"/>
        <v>0</v>
      </c>
      <c r="AU46" s="127" t="s">
        <v>17</v>
      </c>
      <c r="AV46" s="133">
        <f t="shared" si="21"/>
        <v>0</v>
      </c>
      <c r="AW46" s="133">
        <f t="shared" si="22"/>
        <v>0</v>
      </c>
      <c r="AX46" s="133">
        <f t="shared" si="23"/>
        <v>0</v>
      </c>
    </row>
    <row r="47" spans="1:50" ht="16.149999999999999" customHeight="1" x14ac:dyDescent="0.25">
      <c r="A47" s="106"/>
      <c r="B47" s="3"/>
      <c r="C47" s="106"/>
      <c r="D47" s="106"/>
      <c r="E47" s="106"/>
      <c r="G47" s="9">
        <v>38</v>
      </c>
      <c r="H47" s="11"/>
      <c r="I47" s="13"/>
      <c r="J47" s="7" t="s">
        <v>28</v>
      </c>
      <c r="K47" s="15"/>
      <c r="L47" s="13"/>
      <c r="M47" s="8" t="s">
        <v>59</v>
      </c>
      <c r="N47" s="16"/>
      <c r="O47" s="28" t="str">
        <f t="shared" si="24"/>
        <v xml:space="preserve"> </v>
      </c>
      <c r="P47" s="27" t="str">
        <f t="shared" si="25"/>
        <v xml:space="preserve"> </v>
      </c>
      <c r="Q47" s="22" t="str">
        <f t="shared" si="26"/>
        <v xml:space="preserve"> </v>
      </c>
      <c r="R47" s="23" t="str">
        <f t="shared" si="30"/>
        <v/>
      </c>
      <c r="S47" s="23" t="e">
        <f t="shared" si="27"/>
        <v>#VALUE!</v>
      </c>
      <c r="T47" s="23" t="s">
        <v>57</v>
      </c>
      <c r="U47" s="23">
        <v>705</v>
      </c>
      <c r="V47" s="23">
        <v>30</v>
      </c>
      <c r="X47" s="110" t="b">
        <f t="shared" si="6"/>
        <v>1</v>
      </c>
      <c r="Y47" s="127">
        <f t="shared" si="0"/>
        <v>0</v>
      </c>
      <c r="Z47" s="127" t="b">
        <f t="shared" si="1"/>
        <v>1</v>
      </c>
      <c r="AA47" s="127" t="b">
        <f t="shared" si="2"/>
        <v>1</v>
      </c>
      <c r="AB47" s="131">
        <f t="shared" si="3"/>
        <v>-3.8166634634979276E-13</v>
      </c>
      <c r="AC47" s="131">
        <f t="shared" si="7"/>
        <v>0</v>
      </c>
      <c r="AD47" s="127">
        <f t="shared" si="8"/>
        <v>0</v>
      </c>
      <c r="AE47" s="127">
        <f t="shared" si="9"/>
        <v>0</v>
      </c>
      <c r="AF47" s="127">
        <f t="shared" si="4"/>
        <v>0</v>
      </c>
      <c r="AG47" s="127" t="b">
        <f t="shared" si="28"/>
        <v>1</v>
      </c>
      <c r="AH47" s="127" t="b">
        <f t="shared" si="31"/>
        <v>1</v>
      </c>
      <c r="AI47" s="127" t="b">
        <f t="shared" si="5"/>
        <v>1</v>
      </c>
      <c r="AJ47" s="127" t="b">
        <f t="shared" si="11"/>
        <v>1</v>
      </c>
      <c r="AK47" s="127">
        <f t="shared" si="12"/>
        <v>0</v>
      </c>
      <c r="AL47" s="127">
        <f t="shared" si="13"/>
        <v>0</v>
      </c>
      <c r="AM47" s="132" t="str">
        <f t="shared" si="14"/>
        <v xml:space="preserve"> </v>
      </c>
      <c r="AN47" s="127">
        <f t="shared" si="15"/>
        <v>0</v>
      </c>
      <c r="AO47" s="132" t="str">
        <f t="shared" si="16"/>
        <v>W</v>
      </c>
      <c r="AP47" s="128">
        <f t="shared" si="17"/>
        <v>270</v>
      </c>
      <c r="AQ47" s="127">
        <f t="shared" si="29"/>
        <v>0</v>
      </c>
      <c r="AR47" s="129">
        <f t="shared" si="18"/>
        <v>0</v>
      </c>
      <c r="AS47" s="127" t="str">
        <f t="shared" si="19"/>
        <v>W</v>
      </c>
      <c r="AT47" s="127">
        <f t="shared" si="20"/>
        <v>0</v>
      </c>
      <c r="AU47" s="127" t="s">
        <v>17</v>
      </c>
      <c r="AV47" s="133">
        <f t="shared" si="21"/>
        <v>0</v>
      </c>
      <c r="AW47" s="133">
        <f t="shared" si="22"/>
        <v>0</v>
      </c>
      <c r="AX47" s="133">
        <f t="shared" si="23"/>
        <v>0</v>
      </c>
    </row>
    <row r="48" spans="1:50" ht="16.149999999999999" customHeight="1" x14ac:dyDescent="0.25">
      <c r="A48" s="106"/>
      <c r="B48" s="3"/>
      <c r="C48" s="106"/>
      <c r="D48" s="106"/>
      <c r="E48" s="106"/>
      <c r="G48" s="6">
        <v>39</v>
      </c>
      <c r="H48" s="11"/>
      <c r="I48" s="13"/>
      <c r="J48" s="7" t="s">
        <v>28</v>
      </c>
      <c r="K48" s="15"/>
      <c r="L48" s="13"/>
      <c r="M48" s="8" t="s">
        <v>59</v>
      </c>
      <c r="N48" s="18"/>
      <c r="O48" s="28" t="str">
        <f t="shared" si="24"/>
        <v xml:space="preserve"> </v>
      </c>
      <c r="P48" s="27" t="str">
        <f t="shared" si="25"/>
        <v xml:space="preserve"> </v>
      </c>
      <c r="Q48" s="22" t="str">
        <f t="shared" si="26"/>
        <v xml:space="preserve"> </v>
      </c>
      <c r="R48" s="23" t="str">
        <f t="shared" si="30"/>
        <v/>
      </c>
      <c r="S48" s="23" t="e">
        <f t="shared" si="27"/>
        <v>#VALUE!</v>
      </c>
      <c r="T48" s="23" t="s">
        <v>57</v>
      </c>
      <c r="U48" s="23">
        <v>33</v>
      </c>
      <c r="V48" s="23">
        <v>30</v>
      </c>
      <c r="X48" s="110" t="b">
        <f t="shared" si="6"/>
        <v>1</v>
      </c>
      <c r="Y48" s="127">
        <f t="shared" si="0"/>
        <v>0</v>
      </c>
      <c r="Z48" s="127" t="b">
        <f t="shared" si="1"/>
        <v>1</v>
      </c>
      <c r="AA48" s="127" t="b">
        <f t="shared" si="2"/>
        <v>1</v>
      </c>
      <c r="AB48" s="131">
        <f t="shared" si="3"/>
        <v>-3.8166634634979276E-13</v>
      </c>
      <c r="AC48" s="131">
        <f t="shared" si="7"/>
        <v>0</v>
      </c>
      <c r="AD48" s="127">
        <f t="shared" si="8"/>
        <v>0</v>
      </c>
      <c r="AE48" s="127">
        <f t="shared" si="9"/>
        <v>0</v>
      </c>
      <c r="AF48" s="127">
        <f t="shared" si="4"/>
        <v>0</v>
      </c>
      <c r="AG48" s="127" t="b">
        <f t="shared" si="28"/>
        <v>1</v>
      </c>
      <c r="AH48" s="127" t="b">
        <f t="shared" si="31"/>
        <v>1</v>
      </c>
      <c r="AI48" s="127" t="b">
        <f t="shared" si="5"/>
        <v>1</v>
      </c>
      <c r="AJ48" s="127" t="b">
        <f t="shared" si="11"/>
        <v>1</v>
      </c>
      <c r="AK48" s="127">
        <f t="shared" si="12"/>
        <v>0</v>
      </c>
      <c r="AL48" s="127">
        <f t="shared" si="13"/>
        <v>0</v>
      </c>
      <c r="AM48" s="132" t="str">
        <f t="shared" si="14"/>
        <v xml:space="preserve"> </v>
      </c>
      <c r="AN48" s="127">
        <f t="shared" si="15"/>
        <v>0</v>
      </c>
      <c r="AO48" s="132" t="str">
        <f t="shared" si="16"/>
        <v>W</v>
      </c>
      <c r="AP48" s="128">
        <f t="shared" si="17"/>
        <v>270</v>
      </c>
      <c r="AQ48" s="127">
        <f t="shared" si="29"/>
        <v>0</v>
      </c>
      <c r="AR48" s="129">
        <f t="shared" si="18"/>
        <v>0</v>
      </c>
      <c r="AS48" s="127" t="str">
        <f t="shared" si="19"/>
        <v>W</v>
      </c>
      <c r="AT48" s="127">
        <f t="shared" si="20"/>
        <v>0</v>
      </c>
      <c r="AU48" s="127" t="s">
        <v>17</v>
      </c>
      <c r="AV48" s="133">
        <f t="shared" si="21"/>
        <v>0</v>
      </c>
      <c r="AW48" s="133">
        <f t="shared" si="22"/>
        <v>0</v>
      </c>
      <c r="AX48" s="133">
        <f t="shared" si="23"/>
        <v>0</v>
      </c>
    </row>
    <row r="49" spans="1:50" ht="16.149999999999999" customHeight="1" x14ac:dyDescent="0.25">
      <c r="A49" s="106"/>
      <c r="B49" s="3"/>
      <c r="C49" s="106"/>
      <c r="D49" s="106"/>
      <c r="E49" s="106"/>
      <c r="G49" s="9">
        <v>40</v>
      </c>
      <c r="H49" s="11"/>
      <c r="I49" s="13"/>
      <c r="J49" s="7" t="s">
        <v>28</v>
      </c>
      <c r="K49" s="15"/>
      <c r="L49" s="13"/>
      <c r="M49" s="8" t="s">
        <v>59</v>
      </c>
      <c r="N49" s="18"/>
      <c r="O49" s="28" t="str">
        <f t="shared" si="24"/>
        <v xml:space="preserve"> </v>
      </c>
      <c r="P49" s="27" t="str">
        <f t="shared" si="25"/>
        <v xml:space="preserve"> </v>
      </c>
      <c r="Q49" s="22" t="str">
        <f t="shared" si="26"/>
        <v xml:space="preserve"> </v>
      </c>
      <c r="R49" s="23" t="str">
        <f t="shared" si="30"/>
        <v/>
      </c>
      <c r="S49" s="23" t="e">
        <f t="shared" si="27"/>
        <v>#VALUE!</v>
      </c>
      <c r="T49" s="23" t="s">
        <v>57</v>
      </c>
      <c r="U49" s="23">
        <v>28</v>
      </c>
      <c r="V49" s="23">
        <v>30</v>
      </c>
      <c r="X49" s="110" t="b">
        <f t="shared" si="6"/>
        <v>1</v>
      </c>
      <c r="Y49" s="127">
        <f t="shared" si="0"/>
        <v>0</v>
      </c>
      <c r="Z49" s="127" t="b">
        <f t="shared" si="1"/>
        <v>1</v>
      </c>
      <c r="AA49" s="127" t="b">
        <f t="shared" si="2"/>
        <v>1</v>
      </c>
      <c r="AB49" s="131">
        <f t="shared" si="3"/>
        <v>-3.8166634634979276E-13</v>
      </c>
      <c r="AC49" s="131">
        <f t="shared" si="7"/>
        <v>0</v>
      </c>
      <c r="AD49" s="127">
        <f t="shared" si="8"/>
        <v>0</v>
      </c>
      <c r="AE49" s="127">
        <f t="shared" si="9"/>
        <v>0</v>
      </c>
      <c r="AF49" s="127">
        <f t="shared" si="4"/>
        <v>0</v>
      </c>
      <c r="AG49" s="127" t="b">
        <f t="shared" si="28"/>
        <v>1</v>
      </c>
      <c r="AH49" s="127" t="b">
        <f t="shared" si="31"/>
        <v>1</v>
      </c>
      <c r="AI49" s="127" t="b">
        <f t="shared" si="5"/>
        <v>1</v>
      </c>
      <c r="AJ49" s="127" t="b">
        <f t="shared" si="11"/>
        <v>1</v>
      </c>
      <c r="AK49" s="127">
        <f t="shared" si="12"/>
        <v>0</v>
      </c>
      <c r="AL49" s="127">
        <f t="shared" si="13"/>
        <v>0</v>
      </c>
      <c r="AM49" s="132" t="str">
        <f t="shared" si="14"/>
        <v xml:space="preserve"> </v>
      </c>
      <c r="AN49" s="127">
        <f t="shared" si="15"/>
        <v>0</v>
      </c>
      <c r="AO49" s="132" t="str">
        <f t="shared" si="16"/>
        <v>W</v>
      </c>
      <c r="AP49" s="128">
        <f t="shared" si="17"/>
        <v>270</v>
      </c>
      <c r="AQ49" s="127">
        <f t="shared" si="29"/>
        <v>0</v>
      </c>
      <c r="AR49" s="129">
        <f t="shared" si="18"/>
        <v>0</v>
      </c>
      <c r="AS49" s="127" t="str">
        <f t="shared" si="19"/>
        <v>W</v>
      </c>
      <c r="AT49" s="127">
        <f t="shared" si="20"/>
        <v>0</v>
      </c>
      <c r="AU49" s="127" t="s">
        <v>17</v>
      </c>
      <c r="AV49" s="133">
        <f t="shared" si="21"/>
        <v>0</v>
      </c>
      <c r="AW49" s="133">
        <f t="shared" si="22"/>
        <v>0</v>
      </c>
      <c r="AX49" s="133">
        <f t="shared" si="23"/>
        <v>0</v>
      </c>
    </row>
    <row r="50" spans="1:50" ht="16.149999999999999" customHeight="1" x14ac:dyDescent="0.25">
      <c r="A50" s="106"/>
      <c r="B50" s="3"/>
      <c r="C50" s="106"/>
      <c r="D50" s="106"/>
      <c r="E50" s="106"/>
      <c r="G50" s="6">
        <v>41</v>
      </c>
      <c r="H50" s="11"/>
      <c r="I50" s="13"/>
      <c r="J50" s="7" t="s">
        <v>28</v>
      </c>
      <c r="K50" s="15"/>
      <c r="L50" s="13"/>
      <c r="M50" s="8" t="s">
        <v>59</v>
      </c>
      <c r="N50" s="18"/>
      <c r="O50" s="28" t="str">
        <f t="shared" si="24"/>
        <v xml:space="preserve"> </v>
      </c>
      <c r="P50" s="27" t="str">
        <f t="shared" si="25"/>
        <v xml:space="preserve"> </v>
      </c>
      <c r="Q50" s="22" t="str">
        <f t="shared" si="26"/>
        <v xml:space="preserve"> </v>
      </c>
      <c r="R50" s="23" t="str">
        <f t="shared" si="30"/>
        <v/>
      </c>
      <c r="S50" s="23" t="e">
        <f t="shared" si="27"/>
        <v>#VALUE!</v>
      </c>
      <c r="T50" s="23" t="s">
        <v>57</v>
      </c>
      <c r="U50" s="23">
        <v>34</v>
      </c>
      <c r="V50" s="23">
        <v>20</v>
      </c>
      <c r="X50" s="110" t="b">
        <f t="shared" si="6"/>
        <v>1</v>
      </c>
      <c r="Y50" s="127">
        <f t="shared" si="0"/>
        <v>0</v>
      </c>
      <c r="Z50" s="127" t="b">
        <f t="shared" si="1"/>
        <v>1</v>
      </c>
      <c r="AA50" s="127" t="b">
        <f t="shared" si="2"/>
        <v>1</v>
      </c>
      <c r="AB50" s="131">
        <f t="shared" si="3"/>
        <v>-3.8166634634979276E-13</v>
      </c>
      <c r="AC50" s="131">
        <f t="shared" si="7"/>
        <v>0</v>
      </c>
      <c r="AD50" s="127">
        <f t="shared" si="8"/>
        <v>0</v>
      </c>
      <c r="AE50" s="127">
        <f t="shared" si="9"/>
        <v>0</v>
      </c>
      <c r="AF50" s="127">
        <f t="shared" si="4"/>
        <v>0</v>
      </c>
      <c r="AG50" s="127" t="b">
        <f t="shared" si="28"/>
        <v>1</v>
      </c>
      <c r="AH50" s="127" t="b">
        <f t="shared" si="31"/>
        <v>1</v>
      </c>
      <c r="AI50" s="127" t="b">
        <f t="shared" si="5"/>
        <v>1</v>
      </c>
      <c r="AJ50" s="127" t="b">
        <f t="shared" si="11"/>
        <v>1</v>
      </c>
      <c r="AK50" s="127">
        <f t="shared" si="12"/>
        <v>0</v>
      </c>
      <c r="AL50" s="127">
        <f t="shared" si="13"/>
        <v>0</v>
      </c>
      <c r="AM50" s="132" t="str">
        <f t="shared" si="14"/>
        <v xml:space="preserve"> </v>
      </c>
      <c r="AN50" s="127">
        <f t="shared" si="15"/>
        <v>0</v>
      </c>
      <c r="AO50" s="132" t="str">
        <f t="shared" si="16"/>
        <v>W</v>
      </c>
      <c r="AP50" s="128">
        <f t="shared" si="17"/>
        <v>270</v>
      </c>
      <c r="AQ50" s="127">
        <f t="shared" si="29"/>
        <v>0</v>
      </c>
      <c r="AR50" s="129">
        <f t="shared" si="18"/>
        <v>0</v>
      </c>
      <c r="AS50" s="127" t="str">
        <f t="shared" si="19"/>
        <v>W</v>
      </c>
      <c r="AT50" s="127">
        <f t="shared" si="20"/>
        <v>0</v>
      </c>
      <c r="AU50" s="127" t="s">
        <v>17</v>
      </c>
      <c r="AV50" s="133">
        <f t="shared" si="21"/>
        <v>0</v>
      </c>
      <c r="AW50" s="133">
        <f t="shared" si="22"/>
        <v>0</v>
      </c>
      <c r="AX50" s="133">
        <f t="shared" si="23"/>
        <v>0</v>
      </c>
    </row>
    <row r="51" spans="1:50" ht="16.149999999999999" customHeight="1" x14ac:dyDescent="0.25">
      <c r="A51" s="106"/>
      <c r="B51" s="3"/>
      <c r="C51" s="106"/>
      <c r="D51" s="106"/>
      <c r="E51" s="106"/>
      <c r="G51" s="9">
        <v>42</v>
      </c>
      <c r="H51" s="11"/>
      <c r="I51" s="13"/>
      <c r="J51" s="7" t="s">
        <v>28</v>
      </c>
      <c r="K51" s="15"/>
      <c r="L51" s="13"/>
      <c r="M51" s="8" t="s">
        <v>59</v>
      </c>
      <c r="N51" s="18"/>
      <c r="O51" s="28" t="str">
        <f t="shared" si="24"/>
        <v xml:space="preserve"> </v>
      </c>
      <c r="P51" s="27" t="str">
        <f t="shared" si="25"/>
        <v xml:space="preserve"> </v>
      </c>
      <c r="Q51" s="22" t="str">
        <f t="shared" si="26"/>
        <v xml:space="preserve"> </v>
      </c>
      <c r="R51" s="23" t="str">
        <f t="shared" si="30"/>
        <v/>
      </c>
      <c r="S51" s="23" t="e">
        <f t="shared" si="27"/>
        <v>#VALUE!</v>
      </c>
      <c r="T51" s="23" t="s">
        <v>57</v>
      </c>
      <c r="U51" s="23">
        <v>59</v>
      </c>
      <c r="V51" s="23">
        <v>20</v>
      </c>
      <c r="X51" s="110" t="b">
        <f t="shared" si="6"/>
        <v>1</v>
      </c>
      <c r="Y51" s="127">
        <f t="shared" si="0"/>
        <v>0</v>
      </c>
      <c r="Z51" s="127" t="b">
        <f t="shared" si="1"/>
        <v>1</v>
      </c>
      <c r="AA51" s="127" t="b">
        <f t="shared" si="2"/>
        <v>1</v>
      </c>
      <c r="AB51" s="131">
        <f t="shared" si="3"/>
        <v>-3.8166634634979276E-13</v>
      </c>
      <c r="AC51" s="131">
        <f t="shared" si="7"/>
        <v>0</v>
      </c>
      <c r="AD51" s="127">
        <f t="shared" si="8"/>
        <v>0</v>
      </c>
      <c r="AE51" s="127">
        <f t="shared" si="9"/>
        <v>0</v>
      </c>
      <c r="AF51" s="127">
        <f t="shared" si="4"/>
        <v>0</v>
      </c>
      <c r="AG51" s="127" t="b">
        <f t="shared" si="28"/>
        <v>1</v>
      </c>
      <c r="AH51" s="127" t="b">
        <f t="shared" si="31"/>
        <v>1</v>
      </c>
      <c r="AI51" s="127" t="b">
        <f t="shared" si="5"/>
        <v>1</v>
      </c>
      <c r="AJ51" s="127" t="b">
        <f t="shared" si="11"/>
        <v>1</v>
      </c>
      <c r="AK51" s="127">
        <f t="shared" si="12"/>
        <v>0</v>
      </c>
      <c r="AL51" s="127">
        <f t="shared" si="13"/>
        <v>0</v>
      </c>
      <c r="AM51" s="132" t="str">
        <f t="shared" si="14"/>
        <v xml:space="preserve"> </v>
      </c>
      <c r="AN51" s="127">
        <f t="shared" si="15"/>
        <v>0</v>
      </c>
      <c r="AO51" s="132" t="str">
        <f t="shared" si="16"/>
        <v>W</v>
      </c>
      <c r="AP51" s="128">
        <f t="shared" si="17"/>
        <v>270</v>
      </c>
      <c r="AQ51" s="127">
        <f t="shared" si="29"/>
        <v>0</v>
      </c>
      <c r="AR51" s="129">
        <f t="shared" si="18"/>
        <v>0</v>
      </c>
      <c r="AS51" s="127" t="str">
        <f t="shared" si="19"/>
        <v>W</v>
      </c>
      <c r="AT51" s="127">
        <f t="shared" si="20"/>
        <v>0</v>
      </c>
      <c r="AU51" s="127" t="s">
        <v>17</v>
      </c>
      <c r="AV51" s="133">
        <f t="shared" si="21"/>
        <v>0</v>
      </c>
      <c r="AW51" s="133">
        <f t="shared" si="22"/>
        <v>0</v>
      </c>
      <c r="AX51" s="133">
        <f t="shared" si="23"/>
        <v>0</v>
      </c>
    </row>
    <row r="52" spans="1:50" ht="16.149999999999999" customHeight="1" x14ac:dyDescent="0.25">
      <c r="A52" s="106"/>
      <c r="B52" s="3"/>
      <c r="C52" s="106"/>
      <c r="D52" s="106"/>
      <c r="E52" s="106"/>
      <c r="G52" s="6">
        <v>43</v>
      </c>
      <c r="H52" s="11"/>
      <c r="I52" s="13"/>
      <c r="J52" s="7" t="s">
        <v>28</v>
      </c>
      <c r="K52" s="15"/>
      <c r="L52" s="13"/>
      <c r="M52" s="8" t="s">
        <v>59</v>
      </c>
      <c r="N52" s="18"/>
      <c r="O52" s="28" t="str">
        <f t="shared" si="24"/>
        <v xml:space="preserve"> </v>
      </c>
      <c r="P52" s="27" t="str">
        <f t="shared" si="25"/>
        <v xml:space="preserve"> </v>
      </c>
      <c r="Q52" s="22" t="str">
        <f t="shared" si="26"/>
        <v xml:space="preserve"> </v>
      </c>
      <c r="R52" s="23" t="str">
        <f t="shared" si="30"/>
        <v/>
      </c>
      <c r="S52" s="23" t="e">
        <f t="shared" si="27"/>
        <v>#VALUE!</v>
      </c>
      <c r="T52" s="23" t="s">
        <v>57</v>
      </c>
      <c r="U52" s="23">
        <v>36</v>
      </c>
      <c r="V52" s="23">
        <v>20</v>
      </c>
      <c r="X52" s="110" t="b">
        <f t="shared" si="6"/>
        <v>1</v>
      </c>
      <c r="Y52" s="127">
        <f t="shared" si="0"/>
        <v>0</v>
      </c>
      <c r="Z52" s="127" t="b">
        <f t="shared" si="1"/>
        <v>1</v>
      </c>
      <c r="AA52" s="127" t="b">
        <f t="shared" si="2"/>
        <v>1</v>
      </c>
      <c r="AB52" s="131">
        <f t="shared" si="3"/>
        <v>-3.8166634634979276E-13</v>
      </c>
      <c r="AC52" s="131">
        <f t="shared" si="7"/>
        <v>0</v>
      </c>
      <c r="AD52" s="127">
        <f t="shared" si="8"/>
        <v>0</v>
      </c>
      <c r="AE52" s="127">
        <f t="shared" si="9"/>
        <v>0</v>
      </c>
      <c r="AF52" s="127">
        <f t="shared" si="4"/>
        <v>0</v>
      </c>
      <c r="AG52" s="127" t="b">
        <f t="shared" si="28"/>
        <v>1</v>
      </c>
      <c r="AH52" s="127" t="b">
        <f t="shared" si="31"/>
        <v>1</v>
      </c>
      <c r="AI52" s="127" t="b">
        <f t="shared" si="5"/>
        <v>1</v>
      </c>
      <c r="AJ52" s="127" t="b">
        <f t="shared" si="11"/>
        <v>1</v>
      </c>
      <c r="AK52" s="127">
        <f t="shared" si="12"/>
        <v>0</v>
      </c>
      <c r="AL52" s="127">
        <f t="shared" si="13"/>
        <v>0</v>
      </c>
      <c r="AM52" s="132" t="str">
        <f t="shared" si="14"/>
        <v xml:space="preserve"> </v>
      </c>
      <c r="AN52" s="127">
        <f t="shared" si="15"/>
        <v>0</v>
      </c>
      <c r="AO52" s="132" t="str">
        <f t="shared" si="16"/>
        <v>W</v>
      </c>
      <c r="AP52" s="128">
        <f t="shared" si="17"/>
        <v>270</v>
      </c>
      <c r="AQ52" s="127">
        <f t="shared" si="29"/>
        <v>0</v>
      </c>
      <c r="AR52" s="129">
        <f t="shared" si="18"/>
        <v>0</v>
      </c>
      <c r="AS52" s="127" t="str">
        <f t="shared" si="19"/>
        <v>W</v>
      </c>
      <c r="AT52" s="127">
        <f t="shared" si="20"/>
        <v>0</v>
      </c>
      <c r="AU52" s="127" t="s">
        <v>17</v>
      </c>
      <c r="AV52" s="133">
        <f t="shared" si="21"/>
        <v>0</v>
      </c>
      <c r="AW52" s="133">
        <f t="shared" si="22"/>
        <v>0</v>
      </c>
      <c r="AX52" s="133">
        <f t="shared" si="23"/>
        <v>0</v>
      </c>
    </row>
    <row r="53" spans="1:50" ht="16.149999999999999" customHeight="1" x14ac:dyDescent="0.25">
      <c r="A53" s="106"/>
      <c r="B53" s="3"/>
      <c r="C53" s="106"/>
      <c r="D53" s="106"/>
      <c r="E53" s="106"/>
      <c r="G53" s="9">
        <v>44</v>
      </c>
      <c r="H53" s="11"/>
      <c r="I53" s="13"/>
      <c r="J53" s="7" t="s">
        <v>28</v>
      </c>
      <c r="K53" s="15"/>
      <c r="L53" s="13"/>
      <c r="M53" s="8" t="s">
        <v>59</v>
      </c>
      <c r="N53" s="18"/>
      <c r="O53" s="28" t="str">
        <f t="shared" si="24"/>
        <v xml:space="preserve"> </v>
      </c>
      <c r="P53" s="27" t="str">
        <f t="shared" si="25"/>
        <v xml:space="preserve"> </v>
      </c>
      <c r="Q53" s="22" t="str">
        <f t="shared" si="26"/>
        <v xml:space="preserve"> </v>
      </c>
      <c r="R53" s="23" t="str">
        <f t="shared" si="30"/>
        <v/>
      </c>
      <c r="S53" s="23" t="e">
        <f t="shared" si="27"/>
        <v>#VALUE!</v>
      </c>
      <c r="T53" s="23" t="s">
        <v>57</v>
      </c>
      <c r="U53" s="23">
        <v>41</v>
      </c>
      <c r="V53" s="23">
        <v>6</v>
      </c>
      <c r="X53" s="110" t="b">
        <f t="shared" si="6"/>
        <v>1</v>
      </c>
      <c r="Y53" s="127">
        <f t="shared" si="0"/>
        <v>0</v>
      </c>
      <c r="Z53" s="127" t="b">
        <f t="shared" si="1"/>
        <v>1</v>
      </c>
      <c r="AA53" s="127" t="b">
        <f t="shared" si="2"/>
        <v>1</v>
      </c>
      <c r="AB53" s="131">
        <f t="shared" si="3"/>
        <v>-3.8166634634979276E-13</v>
      </c>
      <c r="AC53" s="131">
        <f t="shared" si="7"/>
        <v>0</v>
      </c>
      <c r="AD53" s="127">
        <f t="shared" si="8"/>
        <v>0</v>
      </c>
      <c r="AE53" s="127">
        <f t="shared" si="9"/>
        <v>0</v>
      </c>
      <c r="AF53" s="127">
        <f t="shared" si="4"/>
        <v>0</v>
      </c>
      <c r="AG53" s="127" t="b">
        <f t="shared" si="28"/>
        <v>1</v>
      </c>
      <c r="AH53" s="127" t="b">
        <f t="shared" si="31"/>
        <v>1</v>
      </c>
      <c r="AI53" s="127" t="b">
        <f t="shared" si="5"/>
        <v>1</v>
      </c>
      <c r="AJ53" s="127" t="b">
        <f t="shared" si="11"/>
        <v>1</v>
      </c>
      <c r="AK53" s="127">
        <f t="shared" si="12"/>
        <v>0</v>
      </c>
      <c r="AL53" s="127">
        <f t="shared" si="13"/>
        <v>0</v>
      </c>
      <c r="AM53" s="132" t="str">
        <f t="shared" si="14"/>
        <v xml:space="preserve"> </v>
      </c>
      <c r="AN53" s="127">
        <f t="shared" si="15"/>
        <v>0</v>
      </c>
      <c r="AO53" s="132" t="str">
        <f t="shared" si="16"/>
        <v>W</v>
      </c>
      <c r="AP53" s="128">
        <f t="shared" si="17"/>
        <v>270</v>
      </c>
      <c r="AQ53" s="127">
        <f t="shared" si="29"/>
        <v>0</v>
      </c>
      <c r="AR53" s="129">
        <f t="shared" si="18"/>
        <v>0</v>
      </c>
      <c r="AS53" s="127" t="str">
        <f t="shared" si="19"/>
        <v>W</v>
      </c>
      <c r="AT53" s="127">
        <f t="shared" si="20"/>
        <v>0</v>
      </c>
      <c r="AU53" s="127" t="s">
        <v>17</v>
      </c>
      <c r="AV53" s="133">
        <f t="shared" si="21"/>
        <v>0</v>
      </c>
      <c r="AW53" s="133">
        <f t="shared" si="22"/>
        <v>0</v>
      </c>
      <c r="AX53" s="133">
        <f t="shared" si="23"/>
        <v>0</v>
      </c>
    </row>
    <row r="54" spans="1:50" ht="16.149999999999999" customHeight="1" x14ac:dyDescent="0.25">
      <c r="A54" s="106"/>
      <c r="B54" s="3"/>
      <c r="C54" s="106"/>
      <c r="D54" s="106"/>
      <c r="E54" s="106"/>
      <c r="G54" s="6">
        <v>45</v>
      </c>
      <c r="H54" s="11"/>
      <c r="I54" s="13"/>
      <c r="J54" s="7" t="s">
        <v>28</v>
      </c>
      <c r="K54" s="15"/>
      <c r="L54" s="13"/>
      <c r="M54" s="8" t="s">
        <v>59</v>
      </c>
      <c r="N54" s="18"/>
      <c r="O54" s="28" t="str">
        <f t="shared" si="24"/>
        <v xml:space="preserve"> </v>
      </c>
      <c r="P54" s="27" t="str">
        <f t="shared" si="25"/>
        <v xml:space="preserve"> </v>
      </c>
      <c r="Q54" s="22" t="str">
        <f t="shared" si="26"/>
        <v xml:space="preserve"> </v>
      </c>
      <c r="R54" s="23" t="str">
        <f t="shared" si="30"/>
        <v/>
      </c>
      <c r="S54" s="23" t="e">
        <f t="shared" si="27"/>
        <v>#VALUE!</v>
      </c>
      <c r="T54" s="23" t="s">
        <v>57</v>
      </c>
      <c r="U54" s="23">
        <v>42</v>
      </c>
      <c r="V54" s="23">
        <v>6</v>
      </c>
      <c r="X54" s="110" t="b">
        <f t="shared" si="6"/>
        <v>1</v>
      </c>
      <c r="Y54" s="127">
        <f t="shared" si="0"/>
        <v>0</v>
      </c>
      <c r="Z54" s="127" t="b">
        <f t="shared" si="1"/>
        <v>1</v>
      </c>
      <c r="AA54" s="127" t="b">
        <f t="shared" si="2"/>
        <v>1</v>
      </c>
      <c r="AB54" s="131">
        <f t="shared" si="3"/>
        <v>-3.8166634634979276E-13</v>
      </c>
      <c r="AC54" s="131">
        <f t="shared" si="7"/>
        <v>0</v>
      </c>
      <c r="AD54" s="127">
        <f t="shared" si="8"/>
        <v>0</v>
      </c>
      <c r="AE54" s="127">
        <f t="shared" si="9"/>
        <v>0</v>
      </c>
      <c r="AF54" s="127">
        <f t="shared" si="4"/>
        <v>0</v>
      </c>
      <c r="AG54" s="127" t="b">
        <f t="shared" si="28"/>
        <v>1</v>
      </c>
      <c r="AH54" s="127" t="b">
        <f t="shared" si="31"/>
        <v>1</v>
      </c>
      <c r="AI54" s="127" t="b">
        <f t="shared" si="5"/>
        <v>1</v>
      </c>
      <c r="AJ54" s="127" t="b">
        <f t="shared" si="11"/>
        <v>1</v>
      </c>
      <c r="AK54" s="127">
        <f t="shared" si="12"/>
        <v>0</v>
      </c>
      <c r="AL54" s="127">
        <f t="shared" si="13"/>
        <v>0</v>
      </c>
      <c r="AM54" s="132" t="str">
        <f t="shared" si="14"/>
        <v xml:space="preserve"> </v>
      </c>
      <c r="AN54" s="127">
        <f t="shared" si="15"/>
        <v>0</v>
      </c>
      <c r="AO54" s="132" t="str">
        <f t="shared" si="16"/>
        <v>W</v>
      </c>
      <c r="AP54" s="128">
        <f t="shared" si="17"/>
        <v>270</v>
      </c>
      <c r="AQ54" s="127">
        <f t="shared" si="29"/>
        <v>0</v>
      </c>
      <c r="AR54" s="129">
        <f t="shared" si="18"/>
        <v>0</v>
      </c>
      <c r="AS54" s="127" t="str">
        <f t="shared" si="19"/>
        <v>W</v>
      </c>
      <c r="AT54" s="127">
        <f t="shared" si="20"/>
        <v>0</v>
      </c>
      <c r="AU54" s="127" t="s">
        <v>17</v>
      </c>
      <c r="AV54" s="133">
        <f t="shared" si="21"/>
        <v>0</v>
      </c>
      <c r="AW54" s="133">
        <f t="shared" si="22"/>
        <v>0</v>
      </c>
      <c r="AX54" s="133">
        <f t="shared" si="23"/>
        <v>0</v>
      </c>
    </row>
    <row r="55" spans="1:50" ht="16.149999999999999" customHeight="1" x14ac:dyDescent="0.25">
      <c r="A55" s="106"/>
      <c r="B55" s="3"/>
      <c r="C55" s="106"/>
      <c r="D55" s="106"/>
      <c r="E55" s="106"/>
      <c r="G55" s="9">
        <v>46</v>
      </c>
      <c r="H55" s="11"/>
      <c r="I55" s="13"/>
      <c r="J55" s="7" t="s">
        <v>28</v>
      </c>
      <c r="K55" s="15"/>
      <c r="L55" s="13"/>
      <c r="M55" s="8" t="s">
        <v>59</v>
      </c>
      <c r="N55" s="18"/>
      <c r="O55" s="28" t="str">
        <f t="shared" si="24"/>
        <v xml:space="preserve"> </v>
      </c>
      <c r="P55" s="27" t="str">
        <f t="shared" si="25"/>
        <v xml:space="preserve"> </v>
      </c>
      <c r="Q55" s="22" t="str">
        <f t="shared" si="26"/>
        <v xml:space="preserve"> </v>
      </c>
      <c r="R55" s="23" t="str">
        <f t="shared" si="30"/>
        <v/>
      </c>
      <c r="S55" s="23" t="e">
        <f t="shared" si="27"/>
        <v>#VALUE!</v>
      </c>
      <c r="T55" s="23" t="s">
        <v>57</v>
      </c>
      <c r="U55" s="23">
        <v>42</v>
      </c>
      <c r="V55" s="23">
        <v>6</v>
      </c>
      <c r="X55" s="110" t="b">
        <f t="shared" si="6"/>
        <v>1</v>
      </c>
      <c r="Y55" s="127">
        <f t="shared" si="0"/>
        <v>0</v>
      </c>
      <c r="Z55" s="127" t="b">
        <f t="shared" si="1"/>
        <v>1</v>
      </c>
      <c r="AA55" s="127" t="b">
        <f t="shared" si="2"/>
        <v>1</v>
      </c>
      <c r="AB55" s="131">
        <f t="shared" si="3"/>
        <v>-3.8166634634979276E-13</v>
      </c>
      <c r="AC55" s="131">
        <f t="shared" si="7"/>
        <v>0</v>
      </c>
      <c r="AD55" s="127">
        <f t="shared" si="8"/>
        <v>0</v>
      </c>
      <c r="AE55" s="127">
        <f t="shared" si="9"/>
        <v>0</v>
      </c>
      <c r="AF55" s="127">
        <f t="shared" si="4"/>
        <v>0</v>
      </c>
      <c r="AG55" s="127" t="b">
        <f t="shared" si="28"/>
        <v>1</v>
      </c>
      <c r="AH55" s="127" t="b">
        <f t="shared" si="31"/>
        <v>1</v>
      </c>
      <c r="AI55" s="127" t="b">
        <f t="shared" si="5"/>
        <v>1</v>
      </c>
      <c r="AJ55" s="127" t="b">
        <f t="shared" si="11"/>
        <v>1</v>
      </c>
      <c r="AK55" s="127">
        <f t="shared" si="12"/>
        <v>0</v>
      </c>
      <c r="AL55" s="127">
        <f t="shared" si="13"/>
        <v>0</v>
      </c>
      <c r="AM55" s="132" t="str">
        <f t="shared" si="14"/>
        <v xml:space="preserve"> </v>
      </c>
      <c r="AN55" s="127">
        <f t="shared" si="15"/>
        <v>0</v>
      </c>
      <c r="AO55" s="132" t="str">
        <f t="shared" si="16"/>
        <v>W</v>
      </c>
      <c r="AP55" s="128">
        <f t="shared" si="17"/>
        <v>270</v>
      </c>
      <c r="AQ55" s="127">
        <f t="shared" si="29"/>
        <v>0</v>
      </c>
      <c r="AR55" s="129">
        <f t="shared" si="18"/>
        <v>0</v>
      </c>
      <c r="AS55" s="127" t="str">
        <f t="shared" si="19"/>
        <v>W</v>
      </c>
      <c r="AT55" s="127">
        <f t="shared" si="20"/>
        <v>0</v>
      </c>
      <c r="AU55" s="127" t="s">
        <v>17</v>
      </c>
      <c r="AV55" s="133">
        <f t="shared" si="21"/>
        <v>0</v>
      </c>
      <c r="AW55" s="133">
        <f t="shared" si="22"/>
        <v>0</v>
      </c>
      <c r="AX55" s="133">
        <f t="shared" si="23"/>
        <v>0</v>
      </c>
    </row>
    <row r="56" spans="1:50" ht="16.149999999999999" customHeight="1" x14ac:dyDescent="0.25">
      <c r="A56" s="106"/>
      <c r="B56" s="3"/>
      <c r="C56" s="106"/>
      <c r="D56" s="106"/>
      <c r="E56" s="106"/>
      <c r="G56" s="6">
        <v>47</v>
      </c>
      <c r="H56" s="11"/>
      <c r="I56" s="13"/>
      <c r="J56" s="7" t="s">
        <v>28</v>
      </c>
      <c r="K56" s="15"/>
      <c r="L56" s="13"/>
      <c r="M56" s="8" t="s">
        <v>59</v>
      </c>
      <c r="N56" s="18"/>
      <c r="O56" s="28" t="str">
        <f t="shared" si="24"/>
        <v xml:space="preserve"> </v>
      </c>
      <c r="P56" s="27" t="str">
        <f t="shared" si="25"/>
        <v xml:space="preserve"> </v>
      </c>
      <c r="Q56" s="22" t="str">
        <f t="shared" si="26"/>
        <v xml:space="preserve"> </v>
      </c>
      <c r="R56" s="23" t="str">
        <f t="shared" si="30"/>
        <v/>
      </c>
      <c r="S56" s="23" t="e">
        <f t="shared" si="27"/>
        <v>#VALUE!</v>
      </c>
      <c r="T56" s="23" t="s">
        <v>57</v>
      </c>
      <c r="U56" s="23">
        <v>41</v>
      </c>
      <c r="V56" s="23">
        <v>6</v>
      </c>
      <c r="X56" s="110" t="b">
        <f t="shared" si="6"/>
        <v>1</v>
      </c>
      <c r="Y56" s="127">
        <f t="shared" si="0"/>
        <v>0</v>
      </c>
      <c r="Z56" s="127" t="b">
        <f t="shared" si="1"/>
        <v>1</v>
      </c>
      <c r="AA56" s="127" t="b">
        <f t="shared" si="2"/>
        <v>1</v>
      </c>
      <c r="AB56" s="131">
        <f t="shared" si="3"/>
        <v>-3.8166634634979276E-13</v>
      </c>
      <c r="AC56" s="131">
        <f t="shared" si="7"/>
        <v>0</v>
      </c>
      <c r="AD56" s="127">
        <f t="shared" si="8"/>
        <v>0</v>
      </c>
      <c r="AE56" s="127">
        <f t="shared" si="9"/>
        <v>0</v>
      </c>
      <c r="AF56" s="127">
        <f t="shared" si="4"/>
        <v>0</v>
      </c>
      <c r="AG56" s="127" t="b">
        <f t="shared" si="28"/>
        <v>1</v>
      </c>
      <c r="AH56" s="127" t="b">
        <f t="shared" si="31"/>
        <v>1</v>
      </c>
      <c r="AI56" s="127" t="b">
        <f t="shared" si="5"/>
        <v>1</v>
      </c>
      <c r="AJ56" s="127" t="b">
        <f t="shared" si="11"/>
        <v>1</v>
      </c>
      <c r="AK56" s="127">
        <f t="shared" si="12"/>
        <v>0</v>
      </c>
      <c r="AL56" s="127">
        <f t="shared" si="13"/>
        <v>0</v>
      </c>
      <c r="AM56" s="132" t="str">
        <f t="shared" si="14"/>
        <v xml:space="preserve"> </v>
      </c>
      <c r="AN56" s="127">
        <f t="shared" si="15"/>
        <v>0</v>
      </c>
      <c r="AO56" s="132" t="str">
        <f t="shared" si="16"/>
        <v>W</v>
      </c>
      <c r="AP56" s="128">
        <f t="shared" si="17"/>
        <v>270</v>
      </c>
      <c r="AQ56" s="127">
        <f t="shared" si="29"/>
        <v>0</v>
      </c>
      <c r="AR56" s="129">
        <f t="shared" si="18"/>
        <v>0</v>
      </c>
      <c r="AS56" s="127" t="str">
        <f t="shared" si="19"/>
        <v>W</v>
      </c>
      <c r="AT56" s="127">
        <f t="shared" si="20"/>
        <v>0</v>
      </c>
      <c r="AU56" s="127" t="s">
        <v>17</v>
      </c>
      <c r="AV56" s="133">
        <f t="shared" si="21"/>
        <v>0</v>
      </c>
      <c r="AW56" s="133">
        <f t="shared" si="22"/>
        <v>0</v>
      </c>
      <c r="AX56" s="133">
        <f t="shared" si="23"/>
        <v>0</v>
      </c>
    </row>
    <row r="57" spans="1:50" ht="16.149999999999999" customHeight="1" x14ac:dyDescent="0.25">
      <c r="A57" s="106"/>
      <c r="B57" s="3"/>
      <c r="C57" s="106"/>
      <c r="D57" s="106"/>
      <c r="E57" s="106"/>
      <c r="G57" s="9">
        <v>48</v>
      </c>
      <c r="H57" s="11"/>
      <c r="I57" s="13"/>
      <c r="J57" s="7" t="s">
        <v>28</v>
      </c>
      <c r="K57" s="15"/>
      <c r="L57" s="13"/>
      <c r="M57" s="8" t="s">
        <v>59</v>
      </c>
      <c r="N57" s="18"/>
      <c r="O57" s="28" t="str">
        <f t="shared" si="24"/>
        <v xml:space="preserve"> </v>
      </c>
      <c r="P57" s="27" t="str">
        <f t="shared" si="25"/>
        <v xml:space="preserve"> </v>
      </c>
      <c r="Q57" s="22" t="str">
        <f t="shared" si="26"/>
        <v xml:space="preserve"> </v>
      </c>
      <c r="R57" s="23" t="str">
        <f t="shared" si="30"/>
        <v/>
      </c>
      <c r="S57" s="23" t="e">
        <f t="shared" si="27"/>
        <v>#VALUE!</v>
      </c>
      <c r="T57" s="23" t="s">
        <v>57</v>
      </c>
      <c r="U57" s="23">
        <v>29</v>
      </c>
      <c r="V57" s="23">
        <v>6</v>
      </c>
      <c r="X57" s="110" t="b">
        <f t="shared" si="6"/>
        <v>1</v>
      </c>
      <c r="Y57" s="127">
        <f t="shared" si="0"/>
        <v>0</v>
      </c>
      <c r="Z57" s="127" t="b">
        <f t="shared" si="1"/>
        <v>1</v>
      </c>
      <c r="AA57" s="127" t="b">
        <f t="shared" si="2"/>
        <v>1</v>
      </c>
      <c r="AB57" s="131">
        <f t="shared" si="3"/>
        <v>-3.8166634634979276E-13</v>
      </c>
      <c r="AC57" s="131">
        <f t="shared" si="7"/>
        <v>0</v>
      </c>
      <c r="AD57" s="127">
        <f t="shared" si="8"/>
        <v>0</v>
      </c>
      <c r="AE57" s="127">
        <f t="shared" si="9"/>
        <v>0</v>
      </c>
      <c r="AF57" s="127">
        <f t="shared" si="4"/>
        <v>0</v>
      </c>
      <c r="AG57" s="127" t="b">
        <f t="shared" si="28"/>
        <v>1</v>
      </c>
      <c r="AH57" s="127" t="b">
        <f t="shared" si="31"/>
        <v>1</v>
      </c>
      <c r="AI57" s="127" t="b">
        <f t="shared" si="5"/>
        <v>1</v>
      </c>
      <c r="AJ57" s="127" t="b">
        <f t="shared" si="11"/>
        <v>1</v>
      </c>
      <c r="AK57" s="127">
        <f t="shared" si="12"/>
        <v>0</v>
      </c>
      <c r="AL57" s="127">
        <f t="shared" si="13"/>
        <v>0</v>
      </c>
      <c r="AM57" s="132" t="str">
        <f t="shared" si="14"/>
        <v xml:space="preserve"> </v>
      </c>
      <c r="AN57" s="127">
        <f t="shared" si="15"/>
        <v>0</v>
      </c>
      <c r="AO57" s="132" t="str">
        <f t="shared" si="16"/>
        <v>W</v>
      </c>
      <c r="AP57" s="128">
        <f t="shared" si="17"/>
        <v>270</v>
      </c>
      <c r="AQ57" s="127">
        <f t="shared" si="29"/>
        <v>0</v>
      </c>
      <c r="AR57" s="129">
        <f t="shared" si="18"/>
        <v>0</v>
      </c>
      <c r="AS57" s="127" t="str">
        <f t="shared" si="19"/>
        <v>W</v>
      </c>
      <c r="AT57" s="127">
        <f t="shared" si="20"/>
        <v>0</v>
      </c>
      <c r="AU57" s="127" t="s">
        <v>17</v>
      </c>
      <c r="AV57" s="133">
        <f t="shared" si="21"/>
        <v>0</v>
      </c>
      <c r="AW57" s="133">
        <f t="shared" si="22"/>
        <v>0</v>
      </c>
      <c r="AX57" s="133">
        <f t="shared" si="23"/>
        <v>0</v>
      </c>
    </row>
    <row r="58" spans="1:50" ht="16.149999999999999" customHeight="1" x14ac:dyDescent="0.25">
      <c r="A58" s="106"/>
      <c r="B58" s="3"/>
      <c r="C58" s="106"/>
      <c r="D58" s="106"/>
      <c r="E58" s="106"/>
      <c r="G58" s="6">
        <v>49</v>
      </c>
      <c r="H58" s="11"/>
      <c r="I58" s="13"/>
      <c r="J58" s="7" t="s">
        <v>28</v>
      </c>
      <c r="K58" s="15"/>
      <c r="L58" s="13"/>
      <c r="M58" s="8" t="s">
        <v>59</v>
      </c>
      <c r="N58" s="18"/>
      <c r="O58" s="28" t="str">
        <f t="shared" si="24"/>
        <v xml:space="preserve"> </v>
      </c>
      <c r="P58" s="27" t="str">
        <f t="shared" si="25"/>
        <v xml:space="preserve"> </v>
      </c>
      <c r="Q58" s="22" t="str">
        <f t="shared" si="26"/>
        <v xml:space="preserve"> </v>
      </c>
      <c r="R58" s="23" t="str">
        <f t="shared" si="30"/>
        <v/>
      </c>
      <c r="S58" s="23" t="e">
        <f t="shared" si="27"/>
        <v>#VALUE!</v>
      </c>
      <c r="T58" s="23" t="s">
        <v>57</v>
      </c>
      <c r="U58" s="23">
        <v>25.9</v>
      </c>
      <c r="V58" s="23">
        <v>6</v>
      </c>
      <c r="X58" s="110" t="b">
        <f t="shared" si="6"/>
        <v>1</v>
      </c>
      <c r="Y58" s="127">
        <f t="shared" si="0"/>
        <v>0</v>
      </c>
      <c r="Z58" s="127" t="b">
        <f t="shared" si="1"/>
        <v>1</v>
      </c>
      <c r="AA58" s="127" t="b">
        <f t="shared" si="2"/>
        <v>1</v>
      </c>
      <c r="AB58" s="131">
        <f t="shared" si="3"/>
        <v>-3.8166634634979276E-13</v>
      </c>
      <c r="AC58" s="131">
        <f t="shared" si="7"/>
        <v>0</v>
      </c>
      <c r="AD58" s="127">
        <f t="shared" si="8"/>
        <v>0</v>
      </c>
      <c r="AE58" s="127">
        <f t="shared" si="9"/>
        <v>0</v>
      </c>
      <c r="AF58" s="127">
        <f t="shared" si="4"/>
        <v>0</v>
      </c>
      <c r="AG58" s="127" t="b">
        <f t="shared" si="28"/>
        <v>1</v>
      </c>
      <c r="AH58" s="127" t="b">
        <f t="shared" si="31"/>
        <v>1</v>
      </c>
      <c r="AI58" s="127" t="b">
        <f t="shared" si="5"/>
        <v>1</v>
      </c>
      <c r="AJ58" s="127" t="b">
        <f t="shared" si="11"/>
        <v>1</v>
      </c>
      <c r="AK58" s="127">
        <f t="shared" si="12"/>
        <v>0</v>
      </c>
      <c r="AL58" s="127">
        <f t="shared" si="13"/>
        <v>0</v>
      </c>
      <c r="AM58" s="132" t="str">
        <f t="shared" si="14"/>
        <v xml:space="preserve"> </v>
      </c>
      <c r="AN58" s="127">
        <f t="shared" si="15"/>
        <v>0</v>
      </c>
      <c r="AO58" s="132" t="str">
        <f t="shared" si="16"/>
        <v>W</v>
      </c>
      <c r="AP58" s="128">
        <f t="shared" si="17"/>
        <v>270</v>
      </c>
      <c r="AQ58" s="127">
        <f t="shared" si="29"/>
        <v>0</v>
      </c>
      <c r="AR58" s="129">
        <f t="shared" si="18"/>
        <v>0</v>
      </c>
      <c r="AS58" s="127" t="str">
        <f t="shared" si="19"/>
        <v>W</v>
      </c>
      <c r="AT58" s="127">
        <f t="shared" si="20"/>
        <v>0</v>
      </c>
      <c r="AU58" s="127" t="s">
        <v>17</v>
      </c>
      <c r="AV58" s="133">
        <f t="shared" si="21"/>
        <v>0</v>
      </c>
      <c r="AW58" s="133">
        <f t="shared" si="22"/>
        <v>0</v>
      </c>
      <c r="AX58" s="133">
        <f t="shared" si="23"/>
        <v>0</v>
      </c>
    </row>
    <row r="59" spans="1:50" ht="16.149999999999999" customHeight="1" x14ac:dyDescent="0.25">
      <c r="A59" s="106"/>
      <c r="B59" s="3"/>
      <c r="C59" s="106"/>
      <c r="D59" s="106"/>
      <c r="E59" s="106"/>
      <c r="G59" s="9">
        <v>50</v>
      </c>
      <c r="H59" s="11"/>
      <c r="I59" s="13"/>
      <c r="J59" s="7" t="s">
        <v>28</v>
      </c>
      <c r="K59" s="15"/>
      <c r="L59" s="13"/>
      <c r="M59" s="8" t="s">
        <v>59</v>
      </c>
      <c r="N59" s="18"/>
      <c r="O59" s="28" t="str">
        <f t="shared" si="24"/>
        <v xml:space="preserve"> </v>
      </c>
      <c r="P59" s="27" t="str">
        <f t="shared" si="25"/>
        <v xml:space="preserve"> </v>
      </c>
      <c r="Q59" s="22" t="str">
        <f t="shared" si="26"/>
        <v xml:space="preserve"> </v>
      </c>
      <c r="R59" s="23" t="str">
        <f t="shared" si="30"/>
        <v/>
      </c>
      <c r="S59" s="23" t="e">
        <f t="shared" si="27"/>
        <v>#VALUE!</v>
      </c>
      <c r="T59" s="23" t="s">
        <v>57</v>
      </c>
      <c r="U59" s="23">
        <v>24</v>
      </c>
      <c r="V59" s="23">
        <v>6</v>
      </c>
      <c r="X59" s="110" t="b">
        <f t="shared" si="6"/>
        <v>1</v>
      </c>
      <c r="Y59" s="127">
        <f t="shared" si="0"/>
        <v>0</v>
      </c>
      <c r="Z59" s="127" t="b">
        <f t="shared" si="1"/>
        <v>1</v>
      </c>
      <c r="AA59" s="127" t="b">
        <f t="shared" si="2"/>
        <v>1</v>
      </c>
      <c r="AB59" s="131">
        <f t="shared" si="3"/>
        <v>-3.8166634634979276E-13</v>
      </c>
      <c r="AC59" s="131">
        <f t="shared" si="7"/>
        <v>0</v>
      </c>
      <c r="AD59" s="127">
        <f t="shared" si="8"/>
        <v>0</v>
      </c>
      <c r="AE59" s="127">
        <f t="shared" si="9"/>
        <v>0</v>
      </c>
      <c r="AF59" s="127">
        <f t="shared" si="4"/>
        <v>0</v>
      </c>
      <c r="AG59" s="127" t="b">
        <f t="shared" si="28"/>
        <v>1</v>
      </c>
      <c r="AH59" s="127" t="b">
        <f t="shared" si="31"/>
        <v>1</v>
      </c>
      <c r="AI59" s="127" t="b">
        <f t="shared" si="5"/>
        <v>1</v>
      </c>
      <c r="AJ59" s="127" t="b">
        <f t="shared" si="11"/>
        <v>1</v>
      </c>
      <c r="AK59" s="127">
        <f t="shared" si="12"/>
        <v>0</v>
      </c>
      <c r="AL59" s="127">
        <f t="shared" si="13"/>
        <v>0</v>
      </c>
      <c r="AM59" s="132" t="str">
        <f t="shared" si="14"/>
        <v xml:space="preserve"> </v>
      </c>
      <c r="AN59" s="127">
        <f t="shared" si="15"/>
        <v>0</v>
      </c>
      <c r="AO59" s="132" t="str">
        <f t="shared" si="16"/>
        <v>W</v>
      </c>
      <c r="AP59" s="128">
        <f t="shared" si="17"/>
        <v>270</v>
      </c>
      <c r="AQ59" s="127">
        <f t="shared" si="29"/>
        <v>0</v>
      </c>
      <c r="AR59" s="129">
        <f t="shared" si="18"/>
        <v>0</v>
      </c>
      <c r="AS59" s="127" t="str">
        <f t="shared" si="19"/>
        <v>W</v>
      </c>
      <c r="AT59" s="127">
        <f t="shared" si="20"/>
        <v>0</v>
      </c>
      <c r="AU59" s="127" t="s">
        <v>17</v>
      </c>
      <c r="AV59" s="133">
        <f t="shared" si="21"/>
        <v>0</v>
      </c>
      <c r="AW59" s="133">
        <f t="shared" si="22"/>
        <v>0</v>
      </c>
      <c r="AX59" s="133">
        <f t="shared" si="23"/>
        <v>0</v>
      </c>
    </row>
    <row r="60" spans="1:50" ht="16.149999999999999" customHeight="1" x14ac:dyDescent="0.25">
      <c r="A60" s="106"/>
      <c r="B60" s="3"/>
      <c r="C60" s="106"/>
      <c r="D60" s="106"/>
      <c r="E60" s="106"/>
      <c r="G60" s="6">
        <v>51</v>
      </c>
      <c r="H60" s="11"/>
      <c r="I60" s="13"/>
      <c r="J60" s="7" t="s">
        <v>28</v>
      </c>
      <c r="K60" s="15"/>
      <c r="L60" s="13"/>
      <c r="M60" s="8" t="s">
        <v>59</v>
      </c>
      <c r="N60" s="18"/>
      <c r="O60" s="28" t="str">
        <f t="shared" si="24"/>
        <v xml:space="preserve"> </v>
      </c>
      <c r="P60" s="27" t="str">
        <f t="shared" si="25"/>
        <v xml:space="preserve"> </v>
      </c>
      <c r="Q60" s="22" t="str">
        <f t="shared" si="26"/>
        <v xml:space="preserve"> </v>
      </c>
      <c r="R60" s="23" t="str">
        <f t="shared" si="30"/>
        <v/>
      </c>
      <c r="S60" s="23" t="e">
        <f t="shared" si="27"/>
        <v>#VALUE!</v>
      </c>
      <c r="T60" s="23" t="s">
        <v>57</v>
      </c>
      <c r="U60" s="23">
        <v>37</v>
      </c>
      <c r="V60" s="23">
        <v>6</v>
      </c>
      <c r="X60" s="110" t="b">
        <f t="shared" si="6"/>
        <v>1</v>
      </c>
      <c r="Y60" s="127">
        <f t="shared" si="0"/>
        <v>0</v>
      </c>
      <c r="Z60" s="127" t="b">
        <f t="shared" si="1"/>
        <v>1</v>
      </c>
      <c r="AA60" s="127" t="b">
        <f t="shared" si="2"/>
        <v>1</v>
      </c>
      <c r="AB60" s="131">
        <f t="shared" si="3"/>
        <v>-3.8166634634979276E-13</v>
      </c>
      <c r="AC60" s="131">
        <f t="shared" si="7"/>
        <v>0</v>
      </c>
      <c r="AD60" s="127">
        <f t="shared" si="8"/>
        <v>0</v>
      </c>
      <c r="AE60" s="127">
        <f t="shared" si="9"/>
        <v>0</v>
      </c>
      <c r="AF60" s="127">
        <f t="shared" si="4"/>
        <v>0</v>
      </c>
      <c r="AG60" s="127" t="b">
        <f t="shared" si="28"/>
        <v>1</v>
      </c>
      <c r="AH60" s="127" t="b">
        <f t="shared" si="31"/>
        <v>1</v>
      </c>
      <c r="AI60" s="127" t="b">
        <f t="shared" si="5"/>
        <v>1</v>
      </c>
      <c r="AJ60" s="127" t="b">
        <f t="shared" si="11"/>
        <v>1</v>
      </c>
      <c r="AK60" s="127">
        <f t="shared" si="12"/>
        <v>0</v>
      </c>
      <c r="AL60" s="127">
        <f t="shared" si="13"/>
        <v>0</v>
      </c>
      <c r="AM60" s="132" t="str">
        <f t="shared" si="14"/>
        <v xml:space="preserve"> </v>
      </c>
      <c r="AN60" s="127">
        <f t="shared" si="15"/>
        <v>0</v>
      </c>
      <c r="AO60" s="132" t="str">
        <f t="shared" si="16"/>
        <v>W</v>
      </c>
      <c r="AP60" s="128">
        <f t="shared" si="17"/>
        <v>270</v>
      </c>
      <c r="AQ60" s="127">
        <f t="shared" si="29"/>
        <v>0</v>
      </c>
      <c r="AR60" s="129">
        <f t="shared" si="18"/>
        <v>0</v>
      </c>
      <c r="AS60" s="127" t="str">
        <f t="shared" si="19"/>
        <v>W</v>
      </c>
      <c r="AT60" s="127">
        <f t="shared" si="20"/>
        <v>0</v>
      </c>
      <c r="AU60" s="127" t="s">
        <v>17</v>
      </c>
      <c r="AV60" s="133">
        <f t="shared" si="21"/>
        <v>0</v>
      </c>
      <c r="AW60" s="133">
        <f t="shared" si="22"/>
        <v>0</v>
      </c>
      <c r="AX60" s="133">
        <f t="shared" si="23"/>
        <v>0</v>
      </c>
    </row>
    <row r="61" spans="1:50" ht="16.149999999999999" customHeight="1" x14ac:dyDescent="0.25">
      <c r="A61" s="106"/>
      <c r="B61" s="3"/>
      <c r="C61" s="106"/>
      <c r="D61" s="106"/>
      <c r="E61" s="106"/>
      <c r="G61" s="9">
        <v>52</v>
      </c>
      <c r="H61" s="11"/>
      <c r="I61" s="13"/>
      <c r="J61" s="7" t="s">
        <v>28</v>
      </c>
      <c r="K61" s="15"/>
      <c r="L61" s="13"/>
      <c r="M61" s="8" t="s">
        <v>59</v>
      </c>
      <c r="N61" s="18"/>
      <c r="O61" s="28" t="str">
        <f t="shared" si="24"/>
        <v xml:space="preserve"> </v>
      </c>
      <c r="P61" s="27" t="str">
        <f t="shared" si="25"/>
        <v xml:space="preserve"> </v>
      </c>
      <c r="Q61" s="22" t="str">
        <f>IF(P61=" "," ",CONCATENATE(ROUND(IF(J60=J61,60*DEGREES(ACOS(COS(AX61)*COS(AV61)*COS(AW61)+SIN(AV61)*SIN(AW61))),60*DEGREES(ACOS(COS(AX61)*COS(AV61)*COS(AW61)-SIN(AV61)*SIN(AW61)))),2),AU61))</f>
        <v xml:space="preserve"> </v>
      </c>
      <c r="R61" s="23" t="str">
        <f>IF(ISERROR(IF(R60-P61&lt;0,"",R60-P61)),"",(IF(R60-P61&lt;0,"",R60-P61)))</f>
        <v/>
      </c>
      <c r="S61" s="23" t="e">
        <f t="shared" si="27"/>
        <v>#VALUE!</v>
      </c>
      <c r="T61" s="23" t="s">
        <v>57</v>
      </c>
      <c r="U61" s="23">
        <v>37</v>
      </c>
      <c r="V61" s="23">
        <v>6</v>
      </c>
      <c r="X61" s="110" t="b">
        <f>OR(H60="",I60="",J60="",K60="",L60="",M60="",H60=" ",I60=" ",J60=" ",K60=" ",L60=" ",M60=" ",H61="",I61="",J61="",K61="",L61="",M61="",H61=" ",I61=" ",J61=" ",K61=" ",L61=" ",M61=" ")</f>
        <v>1</v>
      </c>
      <c r="Y61" s="127">
        <f t="shared" si="0"/>
        <v>0</v>
      </c>
      <c r="Z61" s="127" t="b">
        <f t="shared" si="1"/>
        <v>1</v>
      </c>
      <c r="AA61" s="127" t="b">
        <f t="shared" si="2"/>
        <v>1</v>
      </c>
      <c r="AB61" s="131">
        <f t="shared" si="3"/>
        <v>-3.8166634634979276E-13</v>
      </c>
      <c r="AC61" s="131">
        <f>IF(J60=J61,IF(AB61&gt;AB60,AB61-AB60,AB60-AB61),AB60+AB61)</f>
        <v>0</v>
      </c>
      <c r="AD61" s="127">
        <f>IF(J60=J61,IF(Y61&gt;Y60,Y61-Y60,Y60-Y61),Y60+Y61)</f>
        <v>0</v>
      </c>
      <c r="AE61" s="127">
        <f>IF(J60=J61,(Y60+Y61)/2,IF(Y60&gt;Y61,(Y60-Y61)/2,(Y61-Y60)/2))</f>
        <v>0</v>
      </c>
      <c r="AF61" s="127">
        <f t="shared" si="4"/>
        <v>0</v>
      </c>
      <c r="AG61" s="127" t="b">
        <f t="shared" si="28"/>
        <v>1</v>
      </c>
      <c r="AH61" s="127" t="b">
        <f>AND(Z60,Z61,AG60,AG61)</f>
        <v>1</v>
      </c>
      <c r="AI61" s="127" t="b">
        <f t="shared" si="5"/>
        <v>1</v>
      </c>
      <c r="AJ61" s="127" t="b">
        <f>AND(AA60=TRUE,AA61=TRUE,AI60=TRUE,AI61=TRUE)</f>
        <v>1</v>
      </c>
      <c r="AK61" s="127">
        <f>IF(M60=M61,IF(AF61&gt;AF60,AF61-AF60,AF60-AF61),AF60+AF61)</f>
        <v>0</v>
      </c>
      <c r="AL61" s="127">
        <f t="shared" si="13"/>
        <v>0</v>
      </c>
      <c r="AM61" s="132" t="str">
        <f>IF(AC61=0," ",IF(AJ61=TRUE,IF(J60=J61,IF(Y61&gt;Y60,IF(J61="N","N","S"),IF(J61="N","S","N")),J61),"NA"))</f>
        <v xml:space="preserve"> </v>
      </c>
      <c r="AN61" s="127">
        <f t="shared" si="15"/>
        <v>0</v>
      </c>
      <c r="AO61" s="132" t="str">
        <f>IF(AJ61=TRUE,IF(M60=M61,IF(AF61&gt;AF60,IF(M61="E","E","W"),IF(M61="E","W","E")),M61),"NA")</f>
        <v>W</v>
      </c>
      <c r="AP61" s="128">
        <f t="shared" si="17"/>
        <v>270</v>
      </c>
      <c r="AQ61" s="127">
        <f t="shared" si="29"/>
        <v>0</v>
      </c>
      <c r="AR61" s="129">
        <f t="shared" si="18"/>
        <v>0</v>
      </c>
      <c r="AS61" s="127" t="str">
        <f>IF(AK61&gt;180,IF(M60="E","E","W"),AO61)</f>
        <v>W</v>
      </c>
      <c r="AT61" s="127">
        <f>IF(M60=M61,IF(AF61&gt;AF60,AF61-AF60,AF60-AF61),IF((AF60+AF61)&gt;180,360-(AF60+AF61),AF60+AF61))</f>
        <v>0</v>
      </c>
      <c r="AU61" s="127" t="s">
        <v>17</v>
      </c>
      <c r="AV61" s="133">
        <f>RADIANS(Y60)</f>
        <v>0</v>
      </c>
      <c r="AW61" s="133">
        <f t="shared" si="22"/>
        <v>0</v>
      </c>
      <c r="AX61" s="133">
        <f t="shared" si="23"/>
        <v>0</v>
      </c>
    </row>
    <row r="62" spans="1:50" ht="16.149999999999999" customHeight="1" x14ac:dyDescent="0.25">
      <c r="A62" s="106"/>
      <c r="B62" s="3"/>
      <c r="C62" s="106"/>
      <c r="D62" s="106"/>
      <c r="E62" s="106"/>
      <c r="G62" s="6">
        <v>53</v>
      </c>
      <c r="H62" s="11"/>
      <c r="I62" s="13"/>
      <c r="J62" s="7" t="s">
        <v>28</v>
      </c>
      <c r="K62" s="15"/>
      <c r="L62" s="13"/>
      <c r="M62" s="8" t="s">
        <v>59</v>
      </c>
      <c r="N62" s="18"/>
      <c r="O62" s="28" t="str">
        <f t="shared" si="24"/>
        <v xml:space="preserve"> </v>
      </c>
      <c r="P62" s="27" t="str">
        <f t="shared" si="25"/>
        <v xml:space="preserve"> </v>
      </c>
      <c r="Q62" s="22" t="str">
        <f t="shared" si="26"/>
        <v xml:space="preserve"> </v>
      </c>
      <c r="R62" s="23" t="str">
        <f t="shared" si="30"/>
        <v/>
      </c>
      <c r="S62" s="23" t="e">
        <f t="shared" si="27"/>
        <v>#VALUE!</v>
      </c>
      <c r="T62" s="23" t="s">
        <v>57</v>
      </c>
      <c r="U62" s="23">
        <v>30</v>
      </c>
      <c r="V62" s="23">
        <v>6</v>
      </c>
      <c r="X62" s="110" t="b">
        <f t="shared" si="6"/>
        <v>1</v>
      </c>
      <c r="Y62" s="127">
        <f t="shared" si="0"/>
        <v>0</v>
      </c>
      <c r="Z62" s="127" t="b">
        <f t="shared" si="1"/>
        <v>1</v>
      </c>
      <c r="AA62" s="127" t="b">
        <f t="shared" si="2"/>
        <v>1</v>
      </c>
      <c r="AB62" s="131">
        <f t="shared" si="3"/>
        <v>-3.8166634634979276E-13</v>
      </c>
      <c r="AC62" s="131">
        <f t="shared" si="7"/>
        <v>0</v>
      </c>
      <c r="AD62" s="127">
        <f t="shared" si="8"/>
        <v>0</v>
      </c>
      <c r="AE62" s="127">
        <f t="shared" si="9"/>
        <v>0</v>
      </c>
      <c r="AF62" s="127">
        <f t="shared" si="4"/>
        <v>0</v>
      </c>
      <c r="AG62" s="127" t="b">
        <f t="shared" si="28"/>
        <v>1</v>
      </c>
      <c r="AH62" s="127" t="b">
        <f t="shared" si="31"/>
        <v>1</v>
      </c>
      <c r="AI62" s="127" t="b">
        <f t="shared" si="5"/>
        <v>1</v>
      </c>
      <c r="AJ62" s="127" t="b">
        <f t="shared" si="11"/>
        <v>1</v>
      </c>
      <c r="AK62" s="127">
        <f t="shared" si="12"/>
        <v>0</v>
      </c>
      <c r="AL62" s="127">
        <f t="shared" si="13"/>
        <v>0</v>
      </c>
      <c r="AM62" s="132" t="str">
        <f t="shared" si="14"/>
        <v xml:space="preserve"> </v>
      </c>
      <c r="AN62" s="127">
        <f t="shared" si="15"/>
        <v>0</v>
      </c>
      <c r="AO62" s="132" t="str">
        <f t="shared" si="16"/>
        <v>W</v>
      </c>
      <c r="AP62" s="128">
        <f t="shared" si="17"/>
        <v>270</v>
      </c>
      <c r="AQ62" s="127">
        <f t="shared" si="29"/>
        <v>0</v>
      </c>
      <c r="AR62" s="129">
        <f t="shared" si="18"/>
        <v>0</v>
      </c>
      <c r="AS62" s="127" t="str">
        <f t="shared" si="19"/>
        <v>W</v>
      </c>
      <c r="AT62" s="127">
        <f t="shared" si="20"/>
        <v>0</v>
      </c>
      <c r="AU62" s="127" t="s">
        <v>17</v>
      </c>
      <c r="AV62" s="133">
        <f t="shared" si="21"/>
        <v>0</v>
      </c>
      <c r="AW62" s="133">
        <f t="shared" si="22"/>
        <v>0</v>
      </c>
      <c r="AX62" s="133">
        <f t="shared" si="23"/>
        <v>0</v>
      </c>
    </row>
    <row r="63" spans="1:50" ht="16.149999999999999" customHeight="1" x14ac:dyDescent="0.25">
      <c r="A63" s="106"/>
      <c r="B63" s="3"/>
      <c r="C63" s="106"/>
      <c r="D63" s="106"/>
      <c r="E63" s="106"/>
      <c r="G63" s="9">
        <v>54</v>
      </c>
      <c r="H63" s="11"/>
      <c r="I63" s="13"/>
      <c r="J63" s="7" t="s">
        <v>28</v>
      </c>
      <c r="K63" s="15"/>
      <c r="L63" s="13"/>
      <c r="M63" s="8" t="s">
        <v>59</v>
      </c>
      <c r="N63" s="18"/>
      <c r="O63" s="28" t="str">
        <f t="shared" si="24"/>
        <v xml:space="preserve"> </v>
      </c>
      <c r="P63" s="27" t="str">
        <f t="shared" si="25"/>
        <v xml:space="preserve"> </v>
      </c>
      <c r="Q63" s="22" t="str">
        <f t="shared" si="26"/>
        <v xml:space="preserve"> </v>
      </c>
      <c r="R63" s="23" t="str">
        <f t="shared" si="30"/>
        <v/>
      </c>
      <c r="S63" s="23" t="e">
        <f t="shared" si="27"/>
        <v>#VALUE!</v>
      </c>
      <c r="T63" s="23" t="s">
        <v>57</v>
      </c>
      <c r="U63" s="23">
        <v>30</v>
      </c>
      <c r="V63" s="23">
        <v>6</v>
      </c>
      <c r="X63" s="110" t="b">
        <f t="shared" si="6"/>
        <v>1</v>
      </c>
      <c r="Y63" s="127">
        <f t="shared" si="0"/>
        <v>0</v>
      </c>
      <c r="Z63" s="127" t="b">
        <f t="shared" si="1"/>
        <v>1</v>
      </c>
      <c r="AA63" s="127" t="b">
        <f t="shared" si="2"/>
        <v>1</v>
      </c>
      <c r="AB63" s="131">
        <f t="shared" si="3"/>
        <v>-3.8166634634979276E-13</v>
      </c>
      <c r="AC63" s="131">
        <f t="shared" si="7"/>
        <v>0</v>
      </c>
      <c r="AD63" s="127">
        <f t="shared" si="8"/>
        <v>0</v>
      </c>
      <c r="AE63" s="127">
        <f t="shared" si="9"/>
        <v>0</v>
      </c>
      <c r="AF63" s="127">
        <f t="shared" si="4"/>
        <v>0</v>
      </c>
      <c r="AG63" s="127" t="b">
        <f t="shared" si="28"/>
        <v>1</v>
      </c>
      <c r="AH63" s="127" t="b">
        <f t="shared" si="31"/>
        <v>1</v>
      </c>
      <c r="AI63" s="127" t="b">
        <f t="shared" si="5"/>
        <v>1</v>
      </c>
      <c r="AJ63" s="127" t="b">
        <f t="shared" si="11"/>
        <v>1</v>
      </c>
      <c r="AK63" s="127">
        <f t="shared" si="12"/>
        <v>0</v>
      </c>
      <c r="AL63" s="127">
        <f t="shared" si="13"/>
        <v>0</v>
      </c>
      <c r="AM63" s="132" t="str">
        <f t="shared" si="14"/>
        <v xml:space="preserve"> </v>
      </c>
      <c r="AN63" s="127">
        <f t="shared" si="15"/>
        <v>0</v>
      </c>
      <c r="AO63" s="132" t="str">
        <f t="shared" si="16"/>
        <v>W</v>
      </c>
      <c r="AP63" s="128">
        <f t="shared" si="17"/>
        <v>270</v>
      </c>
      <c r="AQ63" s="127">
        <f t="shared" si="29"/>
        <v>0</v>
      </c>
      <c r="AR63" s="129">
        <f t="shared" si="18"/>
        <v>0</v>
      </c>
      <c r="AS63" s="127" t="str">
        <f t="shared" si="19"/>
        <v>W</v>
      </c>
      <c r="AT63" s="127">
        <f t="shared" si="20"/>
        <v>0</v>
      </c>
      <c r="AU63" s="127" t="s">
        <v>17</v>
      </c>
      <c r="AV63" s="133">
        <f t="shared" si="21"/>
        <v>0</v>
      </c>
      <c r="AW63" s="133">
        <f t="shared" si="22"/>
        <v>0</v>
      </c>
      <c r="AX63" s="133">
        <f t="shared" si="23"/>
        <v>0</v>
      </c>
    </row>
    <row r="64" spans="1:50" ht="16.149999999999999" customHeight="1" x14ac:dyDescent="0.25">
      <c r="A64" s="106"/>
      <c r="B64" s="3"/>
      <c r="C64" s="106"/>
      <c r="D64" s="106"/>
      <c r="E64" s="106"/>
      <c r="G64" s="6">
        <v>55</v>
      </c>
      <c r="H64" s="11"/>
      <c r="I64" s="13"/>
      <c r="J64" s="7" t="s">
        <v>28</v>
      </c>
      <c r="K64" s="15"/>
      <c r="L64" s="13"/>
      <c r="M64" s="8" t="s">
        <v>59</v>
      </c>
      <c r="N64" s="18"/>
      <c r="O64" s="28" t="str">
        <f t="shared" si="24"/>
        <v xml:space="preserve"> </v>
      </c>
      <c r="P64" s="27" t="str">
        <f t="shared" si="25"/>
        <v xml:space="preserve"> </v>
      </c>
      <c r="Q64" s="22" t="str">
        <f t="shared" si="26"/>
        <v xml:space="preserve"> </v>
      </c>
      <c r="R64" s="23" t="str">
        <f t="shared" si="30"/>
        <v/>
      </c>
      <c r="S64" s="23" t="e">
        <f t="shared" si="27"/>
        <v>#VALUE!</v>
      </c>
      <c r="T64" s="23" t="s">
        <v>57</v>
      </c>
      <c r="U64" s="23">
        <v>24</v>
      </c>
      <c r="V64" s="23">
        <v>6</v>
      </c>
      <c r="X64" s="110" t="b">
        <f t="shared" si="6"/>
        <v>1</v>
      </c>
      <c r="Y64" s="127">
        <f t="shared" si="0"/>
        <v>0</v>
      </c>
      <c r="Z64" s="127" t="b">
        <f t="shared" si="1"/>
        <v>1</v>
      </c>
      <c r="AA64" s="127" t="b">
        <f t="shared" si="2"/>
        <v>1</v>
      </c>
      <c r="AB64" s="131">
        <f t="shared" si="3"/>
        <v>-3.8166634634979276E-13</v>
      </c>
      <c r="AC64" s="131">
        <f t="shared" si="7"/>
        <v>0</v>
      </c>
      <c r="AD64" s="127">
        <f t="shared" si="8"/>
        <v>0</v>
      </c>
      <c r="AE64" s="127">
        <f t="shared" si="9"/>
        <v>0</v>
      </c>
      <c r="AF64" s="127">
        <f t="shared" si="4"/>
        <v>0</v>
      </c>
      <c r="AG64" s="127" t="b">
        <f t="shared" si="28"/>
        <v>1</v>
      </c>
      <c r="AH64" s="127" t="b">
        <f t="shared" si="31"/>
        <v>1</v>
      </c>
      <c r="AI64" s="127" t="b">
        <f t="shared" si="5"/>
        <v>1</v>
      </c>
      <c r="AJ64" s="127" t="b">
        <f t="shared" si="11"/>
        <v>1</v>
      </c>
      <c r="AK64" s="127">
        <f t="shared" si="12"/>
        <v>0</v>
      </c>
      <c r="AL64" s="127">
        <f t="shared" si="13"/>
        <v>0</v>
      </c>
      <c r="AM64" s="132" t="str">
        <f t="shared" si="14"/>
        <v xml:space="preserve"> </v>
      </c>
      <c r="AN64" s="127">
        <f t="shared" si="15"/>
        <v>0</v>
      </c>
      <c r="AO64" s="132" t="str">
        <f t="shared" si="16"/>
        <v>W</v>
      </c>
      <c r="AP64" s="128">
        <f t="shared" si="17"/>
        <v>270</v>
      </c>
      <c r="AQ64" s="127">
        <f t="shared" si="29"/>
        <v>0</v>
      </c>
      <c r="AR64" s="129">
        <f t="shared" si="18"/>
        <v>0</v>
      </c>
      <c r="AS64" s="127" t="str">
        <f t="shared" si="19"/>
        <v>W</v>
      </c>
      <c r="AT64" s="127">
        <f t="shared" si="20"/>
        <v>0</v>
      </c>
      <c r="AU64" s="127" t="s">
        <v>17</v>
      </c>
      <c r="AV64" s="133">
        <f t="shared" si="21"/>
        <v>0</v>
      </c>
      <c r="AW64" s="133">
        <f t="shared" si="22"/>
        <v>0</v>
      </c>
      <c r="AX64" s="133">
        <f t="shared" si="23"/>
        <v>0</v>
      </c>
    </row>
    <row r="65" spans="1:50" ht="16.149999999999999" customHeight="1" x14ac:dyDescent="0.25">
      <c r="A65" s="106"/>
      <c r="B65" s="3"/>
      <c r="C65" s="106"/>
      <c r="D65" s="106"/>
      <c r="E65" s="106"/>
      <c r="G65" s="9">
        <v>56</v>
      </c>
      <c r="H65" s="11"/>
      <c r="I65" s="13"/>
      <c r="J65" s="7" t="s">
        <v>28</v>
      </c>
      <c r="K65" s="15"/>
      <c r="L65" s="13"/>
      <c r="M65" s="8" t="s">
        <v>59</v>
      </c>
      <c r="N65" s="18"/>
      <c r="O65" s="28" t="str">
        <f t="shared" si="24"/>
        <v xml:space="preserve"> </v>
      </c>
      <c r="P65" s="27" t="str">
        <f t="shared" si="25"/>
        <v xml:space="preserve"> </v>
      </c>
      <c r="Q65" s="22" t="str">
        <f t="shared" si="26"/>
        <v xml:space="preserve"> </v>
      </c>
      <c r="R65" s="23" t="str">
        <f t="shared" si="30"/>
        <v/>
      </c>
      <c r="S65" s="23" t="e">
        <f t="shared" si="27"/>
        <v>#VALUE!</v>
      </c>
      <c r="T65" s="23" t="s">
        <v>57</v>
      </c>
      <c r="U65" s="23">
        <v>38</v>
      </c>
      <c r="V65" s="23">
        <v>6</v>
      </c>
      <c r="X65" s="110" t="b">
        <f t="shared" si="6"/>
        <v>1</v>
      </c>
      <c r="Y65" s="127">
        <f t="shared" si="0"/>
        <v>0</v>
      </c>
      <c r="Z65" s="127" t="b">
        <f t="shared" si="1"/>
        <v>1</v>
      </c>
      <c r="AA65" s="127" t="b">
        <f t="shared" si="2"/>
        <v>1</v>
      </c>
      <c r="AB65" s="131">
        <f t="shared" si="3"/>
        <v>-3.8166634634979276E-13</v>
      </c>
      <c r="AC65" s="131">
        <f t="shared" si="7"/>
        <v>0</v>
      </c>
      <c r="AD65" s="127">
        <f t="shared" si="8"/>
        <v>0</v>
      </c>
      <c r="AE65" s="127">
        <f t="shared" si="9"/>
        <v>0</v>
      </c>
      <c r="AF65" s="127">
        <f t="shared" si="4"/>
        <v>0</v>
      </c>
      <c r="AG65" s="127" t="b">
        <f t="shared" si="28"/>
        <v>1</v>
      </c>
      <c r="AH65" s="127" t="b">
        <f t="shared" si="31"/>
        <v>1</v>
      </c>
      <c r="AI65" s="127" t="b">
        <f t="shared" si="5"/>
        <v>1</v>
      </c>
      <c r="AJ65" s="127" t="b">
        <f t="shared" si="11"/>
        <v>1</v>
      </c>
      <c r="AK65" s="127">
        <f t="shared" si="12"/>
        <v>0</v>
      </c>
      <c r="AL65" s="127">
        <f t="shared" si="13"/>
        <v>0</v>
      </c>
      <c r="AM65" s="132" t="str">
        <f t="shared" si="14"/>
        <v xml:space="preserve"> </v>
      </c>
      <c r="AN65" s="127">
        <f t="shared" si="15"/>
        <v>0</v>
      </c>
      <c r="AO65" s="132" t="str">
        <f t="shared" si="16"/>
        <v>W</v>
      </c>
      <c r="AP65" s="128">
        <f t="shared" si="17"/>
        <v>270</v>
      </c>
      <c r="AQ65" s="127">
        <f t="shared" si="29"/>
        <v>0</v>
      </c>
      <c r="AR65" s="129">
        <f t="shared" si="18"/>
        <v>0</v>
      </c>
      <c r="AS65" s="127" t="str">
        <f t="shared" si="19"/>
        <v>W</v>
      </c>
      <c r="AT65" s="127">
        <f t="shared" si="20"/>
        <v>0</v>
      </c>
      <c r="AU65" s="127" t="s">
        <v>17</v>
      </c>
      <c r="AV65" s="133">
        <f t="shared" si="21"/>
        <v>0</v>
      </c>
      <c r="AW65" s="133">
        <f t="shared" si="22"/>
        <v>0</v>
      </c>
      <c r="AX65" s="133">
        <f t="shared" si="23"/>
        <v>0</v>
      </c>
    </row>
    <row r="66" spans="1:50" ht="16.149999999999999" customHeight="1" x14ac:dyDescent="0.25">
      <c r="A66" s="106"/>
      <c r="B66" s="3"/>
      <c r="C66" s="106"/>
      <c r="D66" s="106"/>
      <c r="E66" s="106"/>
      <c r="G66" s="6">
        <v>57</v>
      </c>
      <c r="H66" s="11"/>
      <c r="I66" s="13"/>
      <c r="J66" s="7" t="s">
        <v>28</v>
      </c>
      <c r="K66" s="15"/>
      <c r="L66" s="13"/>
      <c r="M66" s="8" t="s">
        <v>59</v>
      </c>
      <c r="N66" s="18"/>
      <c r="O66" s="28" t="str">
        <f t="shared" si="24"/>
        <v xml:space="preserve"> </v>
      </c>
      <c r="P66" s="27" t="str">
        <f t="shared" si="25"/>
        <v xml:space="preserve"> </v>
      </c>
      <c r="Q66" s="22" t="str">
        <f t="shared" si="26"/>
        <v xml:space="preserve"> </v>
      </c>
      <c r="R66" s="23" t="str">
        <f t="shared" si="30"/>
        <v/>
      </c>
      <c r="S66" s="23" t="e">
        <f t="shared" si="27"/>
        <v>#VALUE!</v>
      </c>
      <c r="T66" s="23" t="s">
        <v>57</v>
      </c>
      <c r="U66" s="23">
        <v>38</v>
      </c>
      <c r="V66" s="23">
        <v>6</v>
      </c>
      <c r="X66" s="110" t="b">
        <f t="shared" si="6"/>
        <v>1</v>
      </c>
      <c r="Y66" s="127">
        <f t="shared" si="0"/>
        <v>0</v>
      </c>
      <c r="Z66" s="127" t="b">
        <f t="shared" si="1"/>
        <v>1</v>
      </c>
      <c r="AA66" s="127" t="b">
        <f t="shared" si="2"/>
        <v>1</v>
      </c>
      <c r="AB66" s="131">
        <f t="shared" si="3"/>
        <v>-3.8166634634979276E-13</v>
      </c>
      <c r="AC66" s="131">
        <f t="shared" si="7"/>
        <v>0</v>
      </c>
      <c r="AD66" s="127">
        <f t="shared" si="8"/>
        <v>0</v>
      </c>
      <c r="AE66" s="127">
        <f t="shared" si="9"/>
        <v>0</v>
      </c>
      <c r="AF66" s="127">
        <f t="shared" si="4"/>
        <v>0</v>
      </c>
      <c r="AG66" s="127" t="b">
        <f t="shared" si="28"/>
        <v>1</v>
      </c>
      <c r="AH66" s="127" t="b">
        <f t="shared" si="31"/>
        <v>1</v>
      </c>
      <c r="AI66" s="127" t="b">
        <f t="shared" si="5"/>
        <v>1</v>
      </c>
      <c r="AJ66" s="127" t="b">
        <f t="shared" si="11"/>
        <v>1</v>
      </c>
      <c r="AK66" s="127">
        <f t="shared" si="12"/>
        <v>0</v>
      </c>
      <c r="AL66" s="127">
        <f t="shared" si="13"/>
        <v>0</v>
      </c>
      <c r="AM66" s="132" t="str">
        <f t="shared" si="14"/>
        <v xml:space="preserve"> </v>
      </c>
      <c r="AN66" s="127">
        <f t="shared" si="15"/>
        <v>0</v>
      </c>
      <c r="AO66" s="132" t="str">
        <f t="shared" si="16"/>
        <v>W</v>
      </c>
      <c r="AP66" s="128">
        <f t="shared" si="17"/>
        <v>270</v>
      </c>
      <c r="AQ66" s="127">
        <f t="shared" si="29"/>
        <v>0</v>
      </c>
      <c r="AR66" s="129">
        <f t="shared" si="18"/>
        <v>0</v>
      </c>
      <c r="AS66" s="127" t="str">
        <f t="shared" si="19"/>
        <v>W</v>
      </c>
      <c r="AT66" s="127">
        <f t="shared" si="20"/>
        <v>0</v>
      </c>
      <c r="AU66" s="127" t="s">
        <v>17</v>
      </c>
      <c r="AV66" s="133">
        <f t="shared" si="21"/>
        <v>0</v>
      </c>
      <c r="AW66" s="133">
        <f t="shared" si="22"/>
        <v>0</v>
      </c>
      <c r="AX66" s="133">
        <f t="shared" si="23"/>
        <v>0</v>
      </c>
    </row>
    <row r="67" spans="1:50" ht="16.149999999999999" customHeight="1" x14ac:dyDescent="0.25">
      <c r="A67" s="106"/>
      <c r="B67" s="3"/>
      <c r="C67" s="106"/>
      <c r="D67" s="106"/>
      <c r="E67" s="106"/>
      <c r="G67" s="9">
        <v>58</v>
      </c>
      <c r="H67" s="11"/>
      <c r="I67" s="13"/>
      <c r="J67" s="7" t="s">
        <v>28</v>
      </c>
      <c r="K67" s="15"/>
      <c r="L67" s="13"/>
      <c r="M67" s="8" t="s">
        <v>59</v>
      </c>
      <c r="N67" s="18"/>
      <c r="O67" s="28" t="str">
        <f t="shared" si="24"/>
        <v xml:space="preserve"> </v>
      </c>
      <c r="P67" s="27" t="str">
        <f t="shared" si="25"/>
        <v xml:space="preserve"> </v>
      </c>
      <c r="Q67" s="22" t="str">
        <f t="shared" si="26"/>
        <v xml:space="preserve"> </v>
      </c>
      <c r="R67" s="23" t="str">
        <f t="shared" si="30"/>
        <v/>
      </c>
      <c r="S67" s="23" t="e">
        <f t="shared" si="27"/>
        <v>#VALUE!</v>
      </c>
      <c r="T67" s="23" t="s">
        <v>57</v>
      </c>
      <c r="U67" s="23">
        <v>38</v>
      </c>
      <c r="V67" s="23">
        <v>6</v>
      </c>
      <c r="X67" s="110" t="b">
        <f t="shared" si="6"/>
        <v>1</v>
      </c>
      <c r="Y67" s="127">
        <f t="shared" si="0"/>
        <v>0</v>
      </c>
      <c r="Z67" s="127" t="b">
        <f t="shared" si="1"/>
        <v>1</v>
      </c>
      <c r="AA67" s="127" t="b">
        <f t="shared" si="2"/>
        <v>1</v>
      </c>
      <c r="AB67" s="131">
        <f t="shared" si="3"/>
        <v>-3.8166634634979276E-13</v>
      </c>
      <c r="AC67" s="131">
        <f t="shared" si="7"/>
        <v>0</v>
      </c>
      <c r="AD67" s="127">
        <f t="shared" si="8"/>
        <v>0</v>
      </c>
      <c r="AE67" s="127">
        <f t="shared" si="9"/>
        <v>0</v>
      </c>
      <c r="AF67" s="127">
        <f t="shared" si="4"/>
        <v>0</v>
      </c>
      <c r="AG67" s="127" t="b">
        <f t="shared" si="28"/>
        <v>1</v>
      </c>
      <c r="AH67" s="127" t="b">
        <f t="shared" si="31"/>
        <v>1</v>
      </c>
      <c r="AI67" s="127" t="b">
        <f t="shared" si="5"/>
        <v>1</v>
      </c>
      <c r="AJ67" s="127" t="b">
        <f t="shared" si="11"/>
        <v>1</v>
      </c>
      <c r="AK67" s="127">
        <f t="shared" si="12"/>
        <v>0</v>
      </c>
      <c r="AL67" s="127">
        <f t="shared" si="13"/>
        <v>0</v>
      </c>
      <c r="AM67" s="132" t="str">
        <f t="shared" si="14"/>
        <v xml:space="preserve"> </v>
      </c>
      <c r="AN67" s="127">
        <f t="shared" si="15"/>
        <v>0</v>
      </c>
      <c r="AO67" s="132" t="str">
        <f t="shared" si="16"/>
        <v>W</v>
      </c>
      <c r="AP67" s="128">
        <f t="shared" si="17"/>
        <v>270</v>
      </c>
      <c r="AQ67" s="127">
        <f t="shared" si="29"/>
        <v>0</v>
      </c>
      <c r="AR67" s="129">
        <f t="shared" si="18"/>
        <v>0</v>
      </c>
      <c r="AS67" s="127" t="str">
        <f t="shared" si="19"/>
        <v>W</v>
      </c>
      <c r="AT67" s="127">
        <f t="shared" si="20"/>
        <v>0</v>
      </c>
      <c r="AU67" s="127" t="s">
        <v>17</v>
      </c>
      <c r="AV67" s="133">
        <f t="shared" si="21"/>
        <v>0</v>
      </c>
      <c r="AW67" s="133">
        <f t="shared" si="22"/>
        <v>0</v>
      </c>
      <c r="AX67" s="133">
        <f t="shared" si="23"/>
        <v>0</v>
      </c>
    </row>
    <row r="68" spans="1:50" ht="16.149999999999999" customHeight="1" x14ac:dyDescent="0.25">
      <c r="A68" s="106"/>
      <c r="B68" s="3"/>
      <c r="C68" s="106"/>
      <c r="D68" s="106"/>
      <c r="E68" s="106"/>
      <c r="G68" s="6">
        <v>59</v>
      </c>
      <c r="H68" s="11"/>
      <c r="I68" s="13"/>
      <c r="J68" s="7" t="s">
        <v>28</v>
      </c>
      <c r="K68" s="15"/>
      <c r="L68" s="13"/>
      <c r="M68" s="8" t="s">
        <v>59</v>
      </c>
      <c r="N68" s="18"/>
      <c r="O68" s="28" t="str">
        <f t="shared" si="24"/>
        <v xml:space="preserve"> </v>
      </c>
      <c r="P68" s="27" t="str">
        <f t="shared" si="25"/>
        <v xml:space="preserve"> </v>
      </c>
      <c r="Q68" s="22" t="str">
        <f t="shared" si="26"/>
        <v xml:space="preserve"> </v>
      </c>
      <c r="R68" s="23" t="str">
        <f t="shared" si="30"/>
        <v/>
      </c>
      <c r="S68" s="23" t="e">
        <f t="shared" si="27"/>
        <v>#VALUE!</v>
      </c>
      <c r="T68" s="23" t="s">
        <v>57</v>
      </c>
      <c r="U68" s="23">
        <v>100</v>
      </c>
      <c r="V68" s="23">
        <v>6</v>
      </c>
      <c r="X68" s="110" t="b">
        <f t="shared" si="6"/>
        <v>1</v>
      </c>
      <c r="Y68" s="127">
        <f t="shared" si="0"/>
        <v>0</v>
      </c>
      <c r="Z68" s="127" t="b">
        <f t="shared" si="1"/>
        <v>1</v>
      </c>
      <c r="AA68" s="127" t="b">
        <f t="shared" si="2"/>
        <v>1</v>
      </c>
      <c r="AB68" s="131">
        <f t="shared" si="3"/>
        <v>-3.8166634634979276E-13</v>
      </c>
      <c r="AC68" s="131">
        <f t="shared" si="7"/>
        <v>0</v>
      </c>
      <c r="AD68" s="127">
        <f t="shared" si="8"/>
        <v>0</v>
      </c>
      <c r="AE68" s="127">
        <f t="shared" si="9"/>
        <v>0</v>
      </c>
      <c r="AF68" s="127">
        <f t="shared" si="4"/>
        <v>0</v>
      </c>
      <c r="AG68" s="127" t="b">
        <f t="shared" si="28"/>
        <v>1</v>
      </c>
      <c r="AH68" s="127" t="b">
        <f t="shared" si="31"/>
        <v>1</v>
      </c>
      <c r="AI68" s="127" t="b">
        <f t="shared" si="5"/>
        <v>1</v>
      </c>
      <c r="AJ68" s="127" t="b">
        <f t="shared" si="11"/>
        <v>1</v>
      </c>
      <c r="AK68" s="127">
        <f t="shared" si="12"/>
        <v>0</v>
      </c>
      <c r="AL68" s="127">
        <f t="shared" si="13"/>
        <v>0</v>
      </c>
      <c r="AM68" s="132" t="str">
        <f t="shared" si="14"/>
        <v xml:space="preserve"> </v>
      </c>
      <c r="AN68" s="127">
        <f t="shared" si="15"/>
        <v>0</v>
      </c>
      <c r="AO68" s="132" t="str">
        <f t="shared" si="16"/>
        <v>W</v>
      </c>
      <c r="AP68" s="128">
        <f t="shared" si="17"/>
        <v>270</v>
      </c>
      <c r="AQ68" s="127">
        <f t="shared" si="29"/>
        <v>0</v>
      </c>
      <c r="AR68" s="129">
        <f t="shared" si="18"/>
        <v>0</v>
      </c>
      <c r="AS68" s="127" t="str">
        <f t="shared" si="19"/>
        <v>W</v>
      </c>
      <c r="AT68" s="127">
        <f t="shared" si="20"/>
        <v>0</v>
      </c>
      <c r="AU68" s="127" t="s">
        <v>17</v>
      </c>
      <c r="AV68" s="133">
        <f t="shared" si="21"/>
        <v>0</v>
      </c>
      <c r="AW68" s="133">
        <f t="shared" si="22"/>
        <v>0</v>
      </c>
      <c r="AX68" s="133">
        <f t="shared" si="23"/>
        <v>0</v>
      </c>
    </row>
    <row r="69" spans="1:50" ht="16.149999999999999" customHeight="1" x14ac:dyDescent="0.25">
      <c r="A69" s="106"/>
      <c r="B69" s="3"/>
      <c r="C69" s="106"/>
      <c r="D69" s="106"/>
      <c r="E69" s="106"/>
      <c r="G69" s="9">
        <v>60</v>
      </c>
      <c r="H69" s="11"/>
      <c r="I69" s="13"/>
      <c r="J69" s="7" t="s">
        <v>28</v>
      </c>
      <c r="K69" s="15"/>
      <c r="L69" s="13"/>
      <c r="M69" s="8" t="s">
        <v>59</v>
      </c>
      <c r="N69" s="18"/>
      <c r="O69" s="28" t="str">
        <f t="shared" si="24"/>
        <v xml:space="preserve"> </v>
      </c>
      <c r="P69" s="27" t="str">
        <f t="shared" si="25"/>
        <v xml:space="preserve"> </v>
      </c>
      <c r="Q69" s="22" t="str">
        <f t="shared" si="26"/>
        <v xml:space="preserve"> </v>
      </c>
      <c r="R69" s="23" t="str">
        <f t="shared" si="30"/>
        <v/>
      </c>
      <c r="S69" s="23" t="e">
        <f t="shared" si="27"/>
        <v>#VALUE!</v>
      </c>
      <c r="T69" s="23" t="s">
        <v>57</v>
      </c>
      <c r="U69" s="23">
        <v>100</v>
      </c>
      <c r="V69" s="23">
        <v>6</v>
      </c>
      <c r="X69" s="110" t="b">
        <f t="shared" si="6"/>
        <v>1</v>
      </c>
      <c r="Y69" s="127">
        <f t="shared" si="0"/>
        <v>0</v>
      </c>
      <c r="Z69" s="127" t="b">
        <f t="shared" si="1"/>
        <v>1</v>
      </c>
      <c r="AA69" s="127" t="b">
        <f t="shared" si="2"/>
        <v>1</v>
      </c>
      <c r="AB69" s="131">
        <f t="shared" si="3"/>
        <v>-3.8166634634979276E-13</v>
      </c>
      <c r="AC69" s="131">
        <f t="shared" si="7"/>
        <v>0</v>
      </c>
      <c r="AD69" s="127">
        <f t="shared" si="8"/>
        <v>0</v>
      </c>
      <c r="AE69" s="127">
        <f t="shared" si="9"/>
        <v>0</v>
      </c>
      <c r="AF69" s="127">
        <f t="shared" si="4"/>
        <v>0</v>
      </c>
      <c r="AG69" s="127" t="b">
        <f t="shared" si="28"/>
        <v>1</v>
      </c>
      <c r="AH69" s="127" t="b">
        <f t="shared" si="31"/>
        <v>1</v>
      </c>
      <c r="AI69" s="127" t="b">
        <f t="shared" si="5"/>
        <v>1</v>
      </c>
      <c r="AJ69" s="127" t="b">
        <f t="shared" si="11"/>
        <v>1</v>
      </c>
      <c r="AK69" s="127">
        <f t="shared" si="12"/>
        <v>0</v>
      </c>
      <c r="AL69" s="127">
        <f t="shared" si="13"/>
        <v>0</v>
      </c>
      <c r="AM69" s="132" t="str">
        <f t="shared" si="14"/>
        <v xml:space="preserve"> </v>
      </c>
      <c r="AN69" s="127">
        <f t="shared" si="15"/>
        <v>0</v>
      </c>
      <c r="AO69" s="132" t="str">
        <f t="shared" si="16"/>
        <v>W</v>
      </c>
      <c r="AP69" s="128">
        <f t="shared" si="17"/>
        <v>270</v>
      </c>
      <c r="AQ69" s="127">
        <f t="shared" si="29"/>
        <v>0</v>
      </c>
      <c r="AR69" s="129">
        <f t="shared" si="18"/>
        <v>0</v>
      </c>
      <c r="AS69" s="127" t="str">
        <f t="shared" si="19"/>
        <v>W</v>
      </c>
      <c r="AT69" s="127">
        <f t="shared" si="20"/>
        <v>0</v>
      </c>
      <c r="AU69" s="127" t="s">
        <v>17</v>
      </c>
      <c r="AV69" s="133">
        <f t="shared" si="21"/>
        <v>0</v>
      </c>
      <c r="AW69" s="133">
        <f t="shared" si="22"/>
        <v>0</v>
      </c>
      <c r="AX69" s="133">
        <f t="shared" si="23"/>
        <v>0</v>
      </c>
    </row>
    <row r="70" spans="1:50" ht="16.149999999999999" customHeight="1" x14ac:dyDescent="0.25">
      <c r="A70" s="106"/>
      <c r="B70" s="3"/>
      <c r="C70" s="106"/>
      <c r="D70" s="106"/>
      <c r="E70" s="106"/>
      <c r="G70" s="6">
        <v>61</v>
      </c>
      <c r="H70" s="11"/>
      <c r="I70" s="13"/>
      <c r="J70" s="7" t="s">
        <v>28</v>
      </c>
      <c r="K70" s="15"/>
      <c r="L70" s="13"/>
      <c r="M70" s="8" t="s">
        <v>59</v>
      </c>
      <c r="N70" s="18"/>
      <c r="O70" s="28" t="str">
        <f t="shared" si="24"/>
        <v xml:space="preserve"> </v>
      </c>
      <c r="P70" s="27" t="str">
        <f t="shared" si="25"/>
        <v xml:space="preserve"> </v>
      </c>
      <c r="Q70" s="22" t="str">
        <f t="shared" si="26"/>
        <v xml:space="preserve"> </v>
      </c>
      <c r="R70" s="23" t="str">
        <f t="shared" si="30"/>
        <v/>
      </c>
      <c r="S70" s="23" t="e">
        <f t="shared" si="27"/>
        <v>#VALUE!</v>
      </c>
      <c r="T70" s="23" t="s">
        <v>57</v>
      </c>
      <c r="U70" s="23">
        <v>100</v>
      </c>
      <c r="V70" s="23">
        <v>6</v>
      </c>
      <c r="X70" s="110" t="b">
        <f t="shared" si="6"/>
        <v>1</v>
      </c>
      <c r="Y70" s="127">
        <f t="shared" si="0"/>
        <v>0</v>
      </c>
      <c r="Z70" s="127" t="b">
        <f t="shared" si="1"/>
        <v>1</v>
      </c>
      <c r="AA70" s="127" t="b">
        <f t="shared" si="2"/>
        <v>1</v>
      </c>
      <c r="AB70" s="131">
        <f t="shared" si="3"/>
        <v>-3.8166634634979276E-13</v>
      </c>
      <c r="AC70" s="131">
        <f t="shared" si="7"/>
        <v>0</v>
      </c>
      <c r="AD70" s="127">
        <f t="shared" si="8"/>
        <v>0</v>
      </c>
      <c r="AE70" s="127">
        <f t="shared" si="9"/>
        <v>0</v>
      </c>
      <c r="AF70" s="127">
        <f t="shared" si="4"/>
        <v>0</v>
      </c>
      <c r="AG70" s="127" t="b">
        <f t="shared" si="28"/>
        <v>1</v>
      </c>
      <c r="AH70" s="127" t="b">
        <f t="shared" si="31"/>
        <v>1</v>
      </c>
      <c r="AI70" s="127" t="b">
        <f t="shared" si="5"/>
        <v>1</v>
      </c>
      <c r="AJ70" s="127" t="b">
        <f t="shared" si="11"/>
        <v>1</v>
      </c>
      <c r="AK70" s="127">
        <f t="shared" si="12"/>
        <v>0</v>
      </c>
      <c r="AL70" s="127">
        <f t="shared" si="13"/>
        <v>0</v>
      </c>
      <c r="AM70" s="132" t="str">
        <f t="shared" si="14"/>
        <v xml:space="preserve"> </v>
      </c>
      <c r="AN70" s="127">
        <f t="shared" si="15"/>
        <v>0</v>
      </c>
      <c r="AO70" s="132" t="str">
        <f t="shared" si="16"/>
        <v>W</v>
      </c>
      <c r="AP70" s="128">
        <f t="shared" si="17"/>
        <v>270</v>
      </c>
      <c r="AQ70" s="127">
        <f t="shared" si="29"/>
        <v>0</v>
      </c>
      <c r="AR70" s="129">
        <f t="shared" si="18"/>
        <v>0</v>
      </c>
      <c r="AS70" s="127" t="str">
        <f t="shared" si="19"/>
        <v>W</v>
      </c>
      <c r="AT70" s="127">
        <f t="shared" si="20"/>
        <v>0</v>
      </c>
      <c r="AU70" s="127" t="s">
        <v>17</v>
      </c>
      <c r="AV70" s="133">
        <f t="shared" si="21"/>
        <v>0</v>
      </c>
      <c r="AW70" s="133">
        <f t="shared" si="22"/>
        <v>0</v>
      </c>
      <c r="AX70" s="133">
        <f t="shared" si="23"/>
        <v>0</v>
      </c>
    </row>
    <row r="71" spans="1:50" ht="16.149999999999999" customHeight="1" x14ac:dyDescent="0.25">
      <c r="A71" s="106"/>
      <c r="B71" s="3"/>
      <c r="C71" s="106"/>
      <c r="D71" s="106"/>
      <c r="E71" s="106"/>
      <c r="G71" s="9">
        <v>62</v>
      </c>
      <c r="H71" s="11"/>
      <c r="I71" s="13"/>
      <c r="J71" s="7" t="s">
        <v>28</v>
      </c>
      <c r="K71" s="15"/>
      <c r="L71" s="13"/>
      <c r="M71" s="8" t="s">
        <v>59</v>
      </c>
      <c r="N71" s="18"/>
      <c r="O71" s="28" t="str">
        <f t="shared" si="24"/>
        <v xml:space="preserve"> </v>
      </c>
      <c r="P71" s="27" t="str">
        <f t="shared" si="25"/>
        <v xml:space="preserve"> </v>
      </c>
      <c r="Q71" s="22" t="str">
        <f t="shared" si="26"/>
        <v xml:space="preserve"> </v>
      </c>
      <c r="R71" s="23" t="str">
        <f t="shared" si="30"/>
        <v/>
      </c>
      <c r="S71" s="23" t="e">
        <f t="shared" si="27"/>
        <v>#VALUE!</v>
      </c>
      <c r="T71" s="23" t="s">
        <v>57</v>
      </c>
      <c r="U71" s="23">
        <v>100</v>
      </c>
      <c r="V71" s="23">
        <v>6</v>
      </c>
      <c r="X71" s="110" t="b">
        <f t="shared" si="6"/>
        <v>1</v>
      </c>
      <c r="Y71" s="127">
        <f t="shared" si="0"/>
        <v>0</v>
      </c>
      <c r="Z71" s="127" t="b">
        <f t="shared" si="1"/>
        <v>1</v>
      </c>
      <c r="AA71" s="127" t="b">
        <f t="shared" si="2"/>
        <v>1</v>
      </c>
      <c r="AB71" s="131">
        <f t="shared" si="3"/>
        <v>-3.8166634634979276E-13</v>
      </c>
      <c r="AC71" s="131">
        <f t="shared" si="7"/>
        <v>0</v>
      </c>
      <c r="AD71" s="127">
        <f t="shared" si="8"/>
        <v>0</v>
      </c>
      <c r="AE71" s="127">
        <f t="shared" si="9"/>
        <v>0</v>
      </c>
      <c r="AF71" s="127">
        <f t="shared" si="4"/>
        <v>0</v>
      </c>
      <c r="AG71" s="127" t="b">
        <f t="shared" si="28"/>
        <v>1</v>
      </c>
      <c r="AH71" s="127" t="b">
        <f t="shared" si="31"/>
        <v>1</v>
      </c>
      <c r="AI71" s="127" t="b">
        <f t="shared" si="5"/>
        <v>1</v>
      </c>
      <c r="AJ71" s="127" t="b">
        <f t="shared" si="11"/>
        <v>1</v>
      </c>
      <c r="AK71" s="127">
        <f t="shared" si="12"/>
        <v>0</v>
      </c>
      <c r="AL71" s="127">
        <f t="shared" si="13"/>
        <v>0</v>
      </c>
      <c r="AM71" s="132" t="str">
        <f t="shared" si="14"/>
        <v xml:space="preserve"> </v>
      </c>
      <c r="AN71" s="127">
        <f t="shared" si="15"/>
        <v>0</v>
      </c>
      <c r="AO71" s="132" t="str">
        <f t="shared" si="16"/>
        <v>W</v>
      </c>
      <c r="AP71" s="128">
        <f t="shared" si="17"/>
        <v>270</v>
      </c>
      <c r="AQ71" s="127">
        <f t="shared" si="29"/>
        <v>0</v>
      </c>
      <c r="AR71" s="129">
        <f t="shared" si="18"/>
        <v>0</v>
      </c>
      <c r="AS71" s="127" t="str">
        <f t="shared" si="19"/>
        <v>W</v>
      </c>
      <c r="AT71" s="127">
        <f t="shared" si="20"/>
        <v>0</v>
      </c>
      <c r="AU71" s="127" t="s">
        <v>17</v>
      </c>
      <c r="AV71" s="133">
        <f t="shared" si="21"/>
        <v>0</v>
      </c>
      <c r="AW71" s="133">
        <f t="shared" si="22"/>
        <v>0</v>
      </c>
      <c r="AX71" s="133">
        <f t="shared" si="23"/>
        <v>0</v>
      </c>
    </row>
    <row r="72" spans="1:50" ht="16.149999999999999" customHeight="1" x14ac:dyDescent="0.25">
      <c r="A72" s="106"/>
      <c r="B72" s="3"/>
      <c r="C72" s="106"/>
      <c r="D72" s="106"/>
      <c r="E72" s="106"/>
      <c r="G72" s="6">
        <v>63</v>
      </c>
      <c r="H72" s="11"/>
      <c r="I72" s="13"/>
      <c r="J72" s="7" t="s">
        <v>28</v>
      </c>
      <c r="K72" s="15"/>
      <c r="L72" s="13"/>
      <c r="M72" s="8" t="s">
        <v>59</v>
      </c>
      <c r="N72" s="18"/>
      <c r="O72" s="28" t="str">
        <f t="shared" si="24"/>
        <v xml:space="preserve"> </v>
      </c>
      <c r="P72" s="27" t="str">
        <f t="shared" si="25"/>
        <v xml:space="preserve"> </v>
      </c>
      <c r="Q72" s="22" t="str">
        <f t="shared" si="26"/>
        <v xml:space="preserve"> </v>
      </c>
      <c r="R72" s="23" t="str">
        <f t="shared" si="30"/>
        <v/>
      </c>
      <c r="S72" s="23" t="e">
        <f t="shared" si="27"/>
        <v>#VALUE!</v>
      </c>
      <c r="T72" s="23" t="s">
        <v>57</v>
      </c>
      <c r="U72" s="23">
        <v>43</v>
      </c>
      <c r="V72" s="23">
        <v>10</v>
      </c>
      <c r="X72" s="110" t="b">
        <f t="shared" si="6"/>
        <v>1</v>
      </c>
      <c r="Y72" s="127">
        <f t="shared" si="0"/>
        <v>0</v>
      </c>
      <c r="Z72" s="127" t="b">
        <f t="shared" si="1"/>
        <v>1</v>
      </c>
      <c r="AA72" s="127" t="b">
        <f t="shared" si="2"/>
        <v>1</v>
      </c>
      <c r="AB72" s="131">
        <f t="shared" si="3"/>
        <v>-3.8166634634979276E-13</v>
      </c>
      <c r="AC72" s="131">
        <f t="shared" si="7"/>
        <v>0</v>
      </c>
      <c r="AD72" s="127">
        <f t="shared" si="8"/>
        <v>0</v>
      </c>
      <c r="AE72" s="127">
        <f t="shared" si="9"/>
        <v>0</v>
      </c>
      <c r="AF72" s="127">
        <f t="shared" si="4"/>
        <v>0</v>
      </c>
      <c r="AG72" s="127" t="b">
        <f t="shared" si="28"/>
        <v>1</v>
      </c>
      <c r="AH72" s="127" t="b">
        <f t="shared" si="31"/>
        <v>1</v>
      </c>
      <c r="AI72" s="127" t="b">
        <f t="shared" si="5"/>
        <v>1</v>
      </c>
      <c r="AJ72" s="127" t="b">
        <f t="shared" si="11"/>
        <v>1</v>
      </c>
      <c r="AK72" s="127">
        <f t="shared" si="12"/>
        <v>0</v>
      </c>
      <c r="AL72" s="127">
        <f t="shared" si="13"/>
        <v>0</v>
      </c>
      <c r="AM72" s="132" t="str">
        <f t="shared" si="14"/>
        <v xml:space="preserve"> </v>
      </c>
      <c r="AN72" s="127">
        <f t="shared" si="15"/>
        <v>0</v>
      </c>
      <c r="AO72" s="132" t="str">
        <f t="shared" si="16"/>
        <v>W</v>
      </c>
      <c r="AP72" s="128">
        <f t="shared" si="17"/>
        <v>270</v>
      </c>
      <c r="AQ72" s="127">
        <f t="shared" si="29"/>
        <v>0</v>
      </c>
      <c r="AR72" s="129">
        <f t="shared" si="18"/>
        <v>0</v>
      </c>
      <c r="AS72" s="127" t="str">
        <f t="shared" si="19"/>
        <v>W</v>
      </c>
      <c r="AT72" s="127">
        <f t="shared" si="20"/>
        <v>0</v>
      </c>
      <c r="AU72" s="127" t="s">
        <v>17</v>
      </c>
      <c r="AV72" s="133">
        <f t="shared" si="21"/>
        <v>0</v>
      </c>
      <c r="AW72" s="133">
        <f t="shared" si="22"/>
        <v>0</v>
      </c>
      <c r="AX72" s="133">
        <f t="shared" si="23"/>
        <v>0</v>
      </c>
    </row>
    <row r="73" spans="1:50" ht="16.149999999999999" customHeight="1" x14ac:dyDescent="0.25">
      <c r="A73" s="106"/>
      <c r="B73" s="3"/>
      <c r="C73" s="106"/>
      <c r="D73" s="106"/>
      <c r="E73" s="106"/>
      <c r="G73" s="9">
        <v>64</v>
      </c>
      <c r="H73" s="11"/>
      <c r="I73" s="13"/>
      <c r="J73" s="7" t="s">
        <v>28</v>
      </c>
      <c r="K73" s="15"/>
      <c r="L73" s="13"/>
      <c r="M73" s="8" t="s">
        <v>59</v>
      </c>
      <c r="N73" s="18"/>
      <c r="O73" s="28" t="str">
        <f t="shared" si="24"/>
        <v xml:space="preserve"> </v>
      </c>
      <c r="P73" s="27" t="str">
        <f t="shared" si="25"/>
        <v xml:space="preserve"> </v>
      </c>
      <c r="Q73" s="22" t="str">
        <f t="shared" si="26"/>
        <v xml:space="preserve"> </v>
      </c>
      <c r="R73" s="23" t="str">
        <f t="shared" si="30"/>
        <v/>
      </c>
      <c r="S73" s="23" t="e">
        <f t="shared" si="27"/>
        <v>#VALUE!</v>
      </c>
      <c r="T73" s="23" t="s">
        <v>57</v>
      </c>
      <c r="U73" s="23">
        <v>31</v>
      </c>
      <c r="V73" s="23">
        <v>6</v>
      </c>
      <c r="X73" s="110" t="b">
        <f t="shared" si="6"/>
        <v>1</v>
      </c>
      <c r="Y73" s="127">
        <f t="shared" ref="Y73:Y80" si="32">H73+I73/60</f>
        <v>0</v>
      </c>
      <c r="Z73" s="127" t="b">
        <f t="shared" ref="Z73:Z80" si="33">IF(Y73&gt;90,FALSE,IF(Y73&lt;0,FALSE,TRUE))</f>
        <v>1</v>
      </c>
      <c r="AA73" s="127" t="b">
        <f t="shared" ref="AA73:AA80" si="34">OR(J73="N",J73="S")</f>
        <v>1</v>
      </c>
      <c r="AB73" s="131">
        <f t="shared" ref="AB73:AB80" si="35">7915.7*LOG10(TAN(RADIANS(45+Y73/2)))-23.4*SIN(RADIANS(Y73))+0.01*SIN(RADIANS(3*Y73))</f>
        <v>-3.8166634634979276E-13</v>
      </c>
      <c r="AC73" s="131">
        <f t="shared" si="7"/>
        <v>0</v>
      </c>
      <c r="AD73" s="127">
        <f t="shared" si="8"/>
        <v>0</v>
      </c>
      <c r="AE73" s="127">
        <f t="shared" si="9"/>
        <v>0</v>
      </c>
      <c r="AF73" s="127">
        <f t="shared" ref="AF73:AF80" si="36">K73+L73/60</f>
        <v>0</v>
      </c>
      <c r="AG73" s="127" t="b">
        <f t="shared" si="28"/>
        <v>1</v>
      </c>
      <c r="AH73" s="127" t="b">
        <f t="shared" si="31"/>
        <v>1</v>
      </c>
      <c r="AI73" s="127" t="b">
        <f t="shared" ref="AI73:AI80" si="37">OR(M73="E",M73="W")</f>
        <v>1</v>
      </c>
      <c r="AJ73" s="127" t="b">
        <f t="shared" si="11"/>
        <v>1</v>
      </c>
      <c r="AK73" s="127">
        <f t="shared" si="12"/>
        <v>0</v>
      </c>
      <c r="AL73" s="127">
        <f t="shared" si="13"/>
        <v>0</v>
      </c>
      <c r="AM73" s="132" t="str">
        <f t="shared" si="14"/>
        <v xml:space="preserve"> </v>
      </c>
      <c r="AN73" s="127">
        <f t="shared" si="15"/>
        <v>0</v>
      </c>
      <c r="AO73" s="132" t="str">
        <f t="shared" si="16"/>
        <v>W</v>
      </c>
      <c r="AP73" s="128">
        <f t="shared" si="17"/>
        <v>270</v>
      </c>
      <c r="AQ73" s="127">
        <f t="shared" si="29"/>
        <v>0</v>
      </c>
      <c r="AR73" s="129">
        <f t="shared" si="18"/>
        <v>0</v>
      </c>
      <c r="AS73" s="127" t="str">
        <f t="shared" si="19"/>
        <v>W</v>
      </c>
      <c r="AT73" s="127">
        <f t="shared" si="20"/>
        <v>0</v>
      </c>
      <c r="AU73" s="127" t="s">
        <v>17</v>
      </c>
      <c r="AV73" s="133">
        <f t="shared" si="21"/>
        <v>0</v>
      </c>
      <c r="AW73" s="133">
        <f t="shared" si="22"/>
        <v>0</v>
      </c>
      <c r="AX73" s="133">
        <f t="shared" si="23"/>
        <v>0</v>
      </c>
    </row>
    <row r="74" spans="1:50" ht="16.149999999999999" customHeight="1" x14ac:dyDescent="0.25">
      <c r="A74" s="106"/>
      <c r="B74" s="3"/>
      <c r="C74" s="106"/>
      <c r="D74" s="106"/>
      <c r="E74" s="106"/>
      <c r="G74" s="6">
        <v>65</v>
      </c>
      <c r="H74" s="11"/>
      <c r="I74" s="13"/>
      <c r="J74" s="7" t="s">
        <v>28</v>
      </c>
      <c r="K74" s="15"/>
      <c r="L74" s="13"/>
      <c r="M74" s="8" t="s">
        <v>59</v>
      </c>
      <c r="N74" s="18"/>
      <c r="O74" s="28" t="str">
        <f t="shared" si="24"/>
        <v xml:space="preserve"> </v>
      </c>
      <c r="P74" s="27" t="str">
        <f t="shared" si="25"/>
        <v xml:space="preserve"> </v>
      </c>
      <c r="Q74" s="22" t="str">
        <f t="shared" si="26"/>
        <v xml:space="preserve"> </v>
      </c>
      <c r="R74" s="23" t="str">
        <f t="shared" si="30"/>
        <v/>
      </c>
      <c r="S74" s="23" t="e">
        <f t="shared" si="27"/>
        <v>#VALUE!</v>
      </c>
      <c r="T74" s="23" t="s">
        <v>57</v>
      </c>
      <c r="U74" s="23">
        <v>31</v>
      </c>
      <c r="V74" s="23">
        <v>6</v>
      </c>
      <c r="X74" s="110" t="b">
        <f t="shared" ref="X74:X80" si="38">OR(H73="",I73="",J73="",K73="",L73="",M73="",H73=" ",I73=" ",J73=" ",K73=" ",L73=" ",M73=" ",H74="",I74="",J74="",K74="",L74="",M74="",H74=" ",I74=" ",J74=" ",K74=" ",L74=" ",M74=" ")</f>
        <v>1</v>
      </c>
      <c r="Y74" s="127">
        <f t="shared" si="32"/>
        <v>0</v>
      </c>
      <c r="Z74" s="127" t="b">
        <f t="shared" si="33"/>
        <v>1</v>
      </c>
      <c r="AA74" s="127" t="b">
        <f t="shared" si="34"/>
        <v>1</v>
      </c>
      <c r="AB74" s="131">
        <f t="shared" si="35"/>
        <v>-3.8166634634979276E-13</v>
      </c>
      <c r="AC74" s="131">
        <f t="shared" ref="AC74:AC80" si="39">IF(J73=J74,IF(AB74&gt;AB73,AB74-AB73,AB73-AB74),AB73+AB74)</f>
        <v>0</v>
      </c>
      <c r="AD74" s="127">
        <f t="shared" ref="AD74:AD80" si="40">IF(J73=J74,IF(Y74&gt;Y73,Y74-Y73,Y73-Y74),Y73+Y74)</f>
        <v>0</v>
      </c>
      <c r="AE74" s="127">
        <f t="shared" ref="AE74:AE80" si="41">IF(J73=J74,(Y73+Y74)/2,IF(Y73&gt;Y74,(Y73-Y74)/2,(Y74-Y73)/2))</f>
        <v>0</v>
      </c>
      <c r="AF74" s="127">
        <f t="shared" si="36"/>
        <v>0</v>
      </c>
      <c r="AG74" s="127" t="b">
        <f t="shared" si="28"/>
        <v>1</v>
      </c>
      <c r="AH74" s="127" t="b">
        <f t="shared" si="31"/>
        <v>1</v>
      </c>
      <c r="AI74" s="127" t="b">
        <f t="shared" si="37"/>
        <v>1</v>
      </c>
      <c r="AJ74" s="127" t="b">
        <f t="shared" ref="AJ74:AJ80" si="42">AND(AA73=TRUE,AA74=TRUE,AI73=TRUE,AI74=TRUE)</f>
        <v>1</v>
      </c>
      <c r="AK74" s="127">
        <f t="shared" ref="AK74:AK80" si="43">IF(M73=M74,IF(AF74&gt;AF73,AF74-AF73,AF73-AF74),AF73+AF74)</f>
        <v>0</v>
      </c>
      <c r="AL74" s="127">
        <f t="shared" ref="AL74:AL80" si="44">AT74*COS(RADIANS(AE74))</f>
        <v>0</v>
      </c>
      <c r="AM74" s="132" t="str">
        <f t="shared" ref="AM74:AM80" si="45">IF(AC74=0," ",IF(AJ74=TRUE,IF(J73=J74,IF(Y74&gt;Y73,IF(J74="N","N","S"),IF(J74="N","S","N")),J74),"NA"))</f>
        <v xml:space="preserve"> </v>
      </c>
      <c r="AN74" s="127">
        <f t="shared" ref="AN74:AN80" si="46">IF(AC74=0,0,DEGREES(ATAN(RADIANS(60*AK74)/RADIANS(AC74))))</f>
        <v>0</v>
      </c>
      <c r="AO74" s="132" t="str">
        <f t="shared" ref="AO74:AO80" si="47">IF(AJ74=TRUE,IF(M73=M74,IF(AF74&gt;AF73,IF(M74="E","E","W"),IF(M74="E","W","E")),M74),"NA")</f>
        <v>W</v>
      </c>
      <c r="AP74" s="128">
        <f t="shared" ref="AP74:AP80" si="48">IF(AS74="NA","NA",IF(AM74="NA","NA",ROUND(IF(AM74=" ",IF(AS74="W","270","090"),IF(AH74=TRUE,IF(AM74="S",IF(AO74="W",180+AN74,180-AN74),IF(AS74="E",AN74,360-AN74)),"NA")),1)))</f>
        <v>270</v>
      </c>
      <c r="AQ74" s="127">
        <f t="shared" si="29"/>
        <v>0</v>
      </c>
      <c r="AR74" s="129">
        <f t="shared" ref="AR74:AR80" si="49">IF(AP74="NA","NA",ROUND(IF(AD74=0,60*AL74,AD74*60/COS(AQ74)),1))</f>
        <v>0</v>
      </c>
      <c r="AS74" s="127" t="str">
        <f t="shared" ref="AS74:AS80" si="50">IF(AK74&gt;180,IF(M73="E","E","W"),AO74)</f>
        <v>W</v>
      </c>
      <c r="AT74" s="127">
        <f t="shared" ref="AT74:AT80" si="51">IF(M73=M74,IF(AF74&gt;AF73,AF74-AF73,AF73-AF74),IF((AF73+AF74)&gt;180,360-(AF73+AF74),AF73+AF74))</f>
        <v>0</v>
      </c>
      <c r="AU74" s="127" t="s">
        <v>17</v>
      </c>
      <c r="AV74" s="133">
        <f t="shared" ref="AV74:AV80" si="52">RADIANS(Y73)</f>
        <v>0</v>
      </c>
      <c r="AW74" s="133">
        <f t="shared" ref="AW74:AW80" si="53">RADIANS(Y74)</f>
        <v>0</v>
      </c>
      <c r="AX74" s="133">
        <f t="shared" ref="AX74:AX80" si="54">RADIANS(AT74)</f>
        <v>0</v>
      </c>
    </row>
    <row r="75" spans="1:50" ht="16.149999999999999" customHeight="1" x14ac:dyDescent="0.25">
      <c r="A75" s="106"/>
      <c r="B75" s="3"/>
      <c r="C75" s="106"/>
      <c r="D75" s="106"/>
      <c r="E75" s="106"/>
      <c r="G75" s="9">
        <v>66</v>
      </c>
      <c r="H75" s="11"/>
      <c r="I75" s="13"/>
      <c r="J75" s="7" t="s">
        <v>28</v>
      </c>
      <c r="K75" s="15"/>
      <c r="L75" s="13"/>
      <c r="M75" s="8" t="s">
        <v>59</v>
      </c>
      <c r="N75" s="18"/>
      <c r="O75" s="28" t="str">
        <f t="shared" ref="O75:O80" si="55">IF(X75=TRUE," ",IF(AP75=" "," ",AP75))</f>
        <v xml:space="preserve"> </v>
      </c>
      <c r="P75" s="27" t="str">
        <f t="shared" ref="P75:P80" si="56">IF(X75=TRUE," ",AR75)</f>
        <v xml:space="preserve"> </v>
      </c>
      <c r="Q75" s="22" t="str">
        <f t="shared" ref="Q75:Q80" si="57">IF(P75=" "," ",CONCATENATE(ROUND(IF(J74=J75,60*DEGREES(ACOS(COS(AX75)*COS(AV75)*COS(AW75)+SIN(AV75)*SIN(AW75))),60*DEGREES(ACOS(COS(AX75)*COS(AV75)*COS(AW75)-SIN(AV75)*SIN(AW75)))),2),AU75))</f>
        <v xml:space="preserve"> </v>
      </c>
      <c r="R75" s="23" t="str">
        <f t="shared" si="30"/>
        <v/>
      </c>
      <c r="S75" s="23" t="e">
        <f t="shared" ref="S75:S80" si="58">IF(P75&lt;&gt;"",P75+S74,"")</f>
        <v>#VALUE!</v>
      </c>
      <c r="T75" s="23" t="s">
        <v>57</v>
      </c>
      <c r="U75" s="23">
        <v>31</v>
      </c>
      <c r="V75" s="23">
        <v>6</v>
      </c>
      <c r="X75" s="110" t="b">
        <f t="shared" si="38"/>
        <v>1</v>
      </c>
      <c r="Y75" s="127">
        <f t="shared" si="32"/>
        <v>0</v>
      </c>
      <c r="Z75" s="127" t="b">
        <f t="shared" si="33"/>
        <v>1</v>
      </c>
      <c r="AA75" s="127" t="b">
        <f t="shared" si="34"/>
        <v>1</v>
      </c>
      <c r="AB75" s="131">
        <f t="shared" si="35"/>
        <v>-3.8166634634979276E-13</v>
      </c>
      <c r="AC75" s="131">
        <f t="shared" si="39"/>
        <v>0</v>
      </c>
      <c r="AD75" s="127">
        <f t="shared" si="40"/>
        <v>0</v>
      </c>
      <c r="AE75" s="127">
        <f t="shared" si="41"/>
        <v>0</v>
      </c>
      <c r="AF75" s="127">
        <f t="shared" si="36"/>
        <v>0</v>
      </c>
      <c r="AG75" s="127" t="b">
        <f t="shared" ref="AG75:AG80" si="59">IF(AF75&gt;180,FALSE,IF(AF75&lt;0,FALSE,TRUE))</f>
        <v>1</v>
      </c>
      <c r="AH75" s="127" t="b">
        <f t="shared" si="31"/>
        <v>1</v>
      </c>
      <c r="AI75" s="127" t="b">
        <f t="shared" si="37"/>
        <v>1</v>
      </c>
      <c r="AJ75" s="127" t="b">
        <f t="shared" si="42"/>
        <v>1</v>
      </c>
      <c r="AK75" s="127">
        <f t="shared" si="43"/>
        <v>0</v>
      </c>
      <c r="AL75" s="127">
        <f t="shared" si="44"/>
        <v>0</v>
      </c>
      <c r="AM75" s="132" t="str">
        <f t="shared" si="45"/>
        <v xml:space="preserve"> </v>
      </c>
      <c r="AN75" s="127">
        <f t="shared" si="46"/>
        <v>0</v>
      </c>
      <c r="AO75" s="132" t="str">
        <f t="shared" si="47"/>
        <v>W</v>
      </c>
      <c r="AP75" s="128">
        <f t="shared" si="48"/>
        <v>270</v>
      </c>
      <c r="AQ75" s="127">
        <f t="shared" ref="AQ75:AQ80" si="60">RADIANS(AN75)</f>
        <v>0</v>
      </c>
      <c r="AR75" s="129">
        <f t="shared" si="49"/>
        <v>0</v>
      </c>
      <c r="AS75" s="127" t="str">
        <f t="shared" si="50"/>
        <v>W</v>
      </c>
      <c r="AT75" s="127">
        <f t="shared" si="51"/>
        <v>0</v>
      </c>
      <c r="AU75" s="127" t="s">
        <v>17</v>
      </c>
      <c r="AV75" s="133">
        <f t="shared" si="52"/>
        <v>0</v>
      </c>
      <c r="AW75" s="133">
        <f t="shared" si="53"/>
        <v>0</v>
      </c>
      <c r="AX75" s="133">
        <f t="shared" si="54"/>
        <v>0</v>
      </c>
    </row>
    <row r="76" spans="1:50" ht="16.149999999999999" customHeight="1" x14ac:dyDescent="0.25">
      <c r="A76" s="106"/>
      <c r="B76" s="3"/>
      <c r="C76" s="106"/>
      <c r="D76" s="106"/>
      <c r="E76" s="106"/>
      <c r="G76" s="6">
        <v>67</v>
      </c>
      <c r="H76" s="11"/>
      <c r="I76" s="13"/>
      <c r="J76" s="7" t="s">
        <v>28</v>
      </c>
      <c r="K76" s="15"/>
      <c r="L76" s="13"/>
      <c r="M76" s="8" t="s">
        <v>59</v>
      </c>
      <c r="N76" s="18"/>
      <c r="O76" s="28" t="str">
        <f t="shared" si="55"/>
        <v xml:space="preserve"> </v>
      </c>
      <c r="P76" s="27" t="str">
        <f t="shared" si="56"/>
        <v xml:space="preserve"> </v>
      </c>
      <c r="Q76" s="22" t="str">
        <f t="shared" si="57"/>
        <v xml:space="preserve"> </v>
      </c>
      <c r="R76" s="23" t="str">
        <f t="shared" ref="R76:R82" si="61">IF(ISERROR(IF(R75-P76&lt;0,"",R75-P76)),"",(IF(R75-P76&lt;0,"",R75-P76)))</f>
        <v/>
      </c>
      <c r="S76" s="23" t="e">
        <f t="shared" si="58"/>
        <v>#VALUE!</v>
      </c>
      <c r="T76" s="23" t="s">
        <v>57</v>
      </c>
      <c r="U76" s="23">
        <v>31</v>
      </c>
      <c r="V76" s="23">
        <v>6</v>
      </c>
      <c r="X76" s="110" t="b">
        <f t="shared" si="38"/>
        <v>1</v>
      </c>
      <c r="Y76" s="127">
        <f t="shared" si="32"/>
        <v>0</v>
      </c>
      <c r="Z76" s="127" t="b">
        <f t="shared" si="33"/>
        <v>1</v>
      </c>
      <c r="AA76" s="127" t="b">
        <f t="shared" si="34"/>
        <v>1</v>
      </c>
      <c r="AB76" s="131">
        <f t="shared" si="35"/>
        <v>-3.8166634634979276E-13</v>
      </c>
      <c r="AC76" s="131">
        <f t="shared" si="39"/>
        <v>0</v>
      </c>
      <c r="AD76" s="127">
        <f t="shared" si="40"/>
        <v>0</v>
      </c>
      <c r="AE76" s="127">
        <f t="shared" si="41"/>
        <v>0</v>
      </c>
      <c r="AF76" s="127">
        <f t="shared" si="36"/>
        <v>0</v>
      </c>
      <c r="AG76" s="127" t="b">
        <f t="shared" si="59"/>
        <v>1</v>
      </c>
      <c r="AH76" s="127" t="b">
        <f t="shared" si="31"/>
        <v>1</v>
      </c>
      <c r="AI76" s="127" t="b">
        <f t="shared" si="37"/>
        <v>1</v>
      </c>
      <c r="AJ76" s="127" t="b">
        <f t="shared" si="42"/>
        <v>1</v>
      </c>
      <c r="AK76" s="127">
        <f t="shared" si="43"/>
        <v>0</v>
      </c>
      <c r="AL76" s="127">
        <f t="shared" si="44"/>
        <v>0</v>
      </c>
      <c r="AM76" s="132" t="str">
        <f t="shared" si="45"/>
        <v xml:space="preserve"> </v>
      </c>
      <c r="AN76" s="127">
        <f t="shared" si="46"/>
        <v>0</v>
      </c>
      <c r="AO76" s="132" t="str">
        <f t="shared" si="47"/>
        <v>W</v>
      </c>
      <c r="AP76" s="128">
        <f t="shared" si="48"/>
        <v>270</v>
      </c>
      <c r="AQ76" s="127">
        <f t="shared" si="60"/>
        <v>0</v>
      </c>
      <c r="AR76" s="129">
        <f t="shared" si="49"/>
        <v>0</v>
      </c>
      <c r="AS76" s="127" t="str">
        <f t="shared" si="50"/>
        <v>W</v>
      </c>
      <c r="AT76" s="127">
        <f t="shared" si="51"/>
        <v>0</v>
      </c>
      <c r="AU76" s="127" t="s">
        <v>17</v>
      </c>
      <c r="AV76" s="133">
        <f t="shared" si="52"/>
        <v>0</v>
      </c>
      <c r="AW76" s="133">
        <f t="shared" si="53"/>
        <v>0</v>
      </c>
      <c r="AX76" s="133">
        <f t="shared" si="54"/>
        <v>0</v>
      </c>
    </row>
    <row r="77" spans="1:50" ht="16.149999999999999" customHeight="1" x14ac:dyDescent="0.25">
      <c r="A77" s="106"/>
      <c r="B77" s="3"/>
      <c r="C77" s="106"/>
      <c r="D77" s="106"/>
      <c r="E77" s="106"/>
      <c r="G77" s="9">
        <v>68</v>
      </c>
      <c r="H77" s="11"/>
      <c r="I77" s="13"/>
      <c r="J77" s="7" t="s">
        <v>28</v>
      </c>
      <c r="K77" s="15"/>
      <c r="L77" s="13"/>
      <c r="M77" s="8" t="s">
        <v>59</v>
      </c>
      <c r="N77" s="18"/>
      <c r="O77" s="28" t="str">
        <f t="shared" si="55"/>
        <v xml:space="preserve"> </v>
      </c>
      <c r="P77" s="27" t="str">
        <f t="shared" si="56"/>
        <v xml:space="preserve"> </v>
      </c>
      <c r="Q77" s="22" t="str">
        <f t="shared" si="57"/>
        <v xml:space="preserve"> </v>
      </c>
      <c r="R77" s="23" t="str">
        <f t="shared" si="61"/>
        <v/>
      </c>
      <c r="S77" s="23" t="e">
        <f t="shared" si="58"/>
        <v>#VALUE!</v>
      </c>
      <c r="T77" s="23" t="s">
        <v>57</v>
      </c>
      <c r="U77" s="23">
        <v>31</v>
      </c>
      <c r="V77" s="23">
        <v>6</v>
      </c>
      <c r="X77" s="110" t="b">
        <f t="shared" si="38"/>
        <v>1</v>
      </c>
      <c r="Y77" s="127">
        <f t="shared" si="32"/>
        <v>0</v>
      </c>
      <c r="Z77" s="127" t="b">
        <f t="shared" si="33"/>
        <v>1</v>
      </c>
      <c r="AA77" s="127" t="b">
        <f t="shared" si="34"/>
        <v>1</v>
      </c>
      <c r="AB77" s="131">
        <f t="shared" si="35"/>
        <v>-3.8166634634979276E-13</v>
      </c>
      <c r="AC77" s="131">
        <f t="shared" si="39"/>
        <v>0</v>
      </c>
      <c r="AD77" s="127">
        <f t="shared" si="40"/>
        <v>0</v>
      </c>
      <c r="AE77" s="127">
        <f t="shared" si="41"/>
        <v>0</v>
      </c>
      <c r="AF77" s="127">
        <f t="shared" si="36"/>
        <v>0</v>
      </c>
      <c r="AG77" s="127" t="b">
        <f t="shared" si="59"/>
        <v>1</v>
      </c>
      <c r="AH77" s="127" t="b">
        <f t="shared" si="31"/>
        <v>1</v>
      </c>
      <c r="AI77" s="127" t="b">
        <f t="shared" si="37"/>
        <v>1</v>
      </c>
      <c r="AJ77" s="127" t="b">
        <f t="shared" si="42"/>
        <v>1</v>
      </c>
      <c r="AK77" s="127">
        <f t="shared" si="43"/>
        <v>0</v>
      </c>
      <c r="AL77" s="127">
        <f t="shared" si="44"/>
        <v>0</v>
      </c>
      <c r="AM77" s="132" t="str">
        <f t="shared" si="45"/>
        <v xml:space="preserve"> </v>
      </c>
      <c r="AN77" s="127">
        <f t="shared" si="46"/>
        <v>0</v>
      </c>
      <c r="AO77" s="132" t="str">
        <f t="shared" si="47"/>
        <v>W</v>
      </c>
      <c r="AP77" s="128">
        <f t="shared" si="48"/>
        <v>270</v>
      </c>
      <c r="AQ77" s="127">
        <f t="shared" si="60"/>
        <v>0</v>
      </c>
      <c r="AR77" s="129">
        <f t="shared" si="49"/>
        <v>0</v>
      </c>
      <c r="AS77" s="127" t="str">
        <f t="shared" si="50"/>
        <v>W</v>
      </c>
      <c r="AT77" s="127">
        <f t="shared" si="51"/>
        <v>0</v>
      </c>
      <c r="AU77" s="127" t="s">
        <v>17</v>
      </c>
      <c r="AV77" s="133">
        <f t="shared" si="52"/>
        <v>0</v>
      </c>
      <c r="AW77" s="133">
        <f t="shared" si="53"/>
        <v>0</v>
      </c>
      <c r="AX77" s="133">
        <f t="shared" si="54"/>
        <v>0</v>
      </c>
    </row>
    <row r="78" spans="1:50" ht="16.149999999999999" customHeight="1" x14ac:dyDescent="0.25">
      <c r="A78" s="106"/>
      <c r="B78" s="3"/>
      <c r="C78" s="106"/>
      <c r="D78" s="106"/>
      <c r="E78" s="106"/>
      <c r="G78" s="6">
        <v>69</v>
      </c>
      <c r="H78" s="11"/>
      <c r="I78" s="13"/>
      <c r="J78" s="7" t="s">
        <v>28</v>
      </c>
      <c r="K78" s="15"/>
      <c r="L78" s="13"/>
      <c r="M78" s="8" t="s">
        <v>59</v>
      </c>
      <c r="N78" s="18"/>
      <c r="O78" s="28" t="str">
        <f t="shared" si="55"/>
        <v xml:space="preserve"> </v>
      </c>
      <c r="P78" s="27" t="str">
        <f t="shared" si="56"/>
        <v xml:space="preserve"> </v>
      </c>
      <c r="Q78" s="22" t="str">
        <f t="shared" si="57"/>
        <v xml:space="preserve"> </v>
      </c>
      <c r="R78" s="23" t="str">
        <f t="shared" si="61"/>
        <v/>
      </c>
      <c r="S78" s="23" t="e">
        <f t="shared" si="58"/>
        <v>#VALUE!</v>
      </c>
      <c r="T78" s="23" t="s">
        <v>57</v>
      </c>
      <c r="U78" s="23">
        <v>31</v>
      </c>
      <c r="V78" s="23">
        <v>6</v>
      </c>
      <c r="X78" s="110" t="b">
        <f t="shared" si="38"/>
        <v>1</v>
      </c>
      <c r="Y78" s="127">
        <f t="shared" si="32"/>
        <v>0</v>
      </c>
      <c r="Z78" s="127" t="b">
        <f t="shared" si="33"/>
        <v>1</v>
      </c>
      <c r="AA78" s="127" t="b">
        <f t="shared" si="34"/>
        <v>1</v>
      </c>
      <c r="AB78" s="131">
        <f t="shared" si="35"/>
        <v>-3.8166634634979276E-13</v>
      </c>
      <c r="AC78" s="131">
        <f t="shared" si="39"/>
        <v>0</v>
      </c>
      <c r="AD78" s="127">
        <f t="shared" si="40"/>
        <v>0</v>
      </c>
      <c r="AE78" s="127">
        <f t="shared" si="41"/>
        <v>0</v>
      </c>
      <c r="AF78" s="127">
        <f t="shared" si="36"/>
        <v>0</v>
      </c>
      <c r="AG78" s="127" t="b">
        <f t="shared" si="59"/>
        <v>1</v>
      </c>
      <c r="AH78" s="127" t="b">
        <f t="shared" si="31"/>
        <v>1</v>
      </c>
      <c r="AI78" s="127" t="b">
        <f t="shared" si="37"/>
        <v>1</v>
      </c>
      <c r="AJ78" s="127" t="b">
        <f t="shared" si="42"/>
        <v>1</v>
      </c>
      <c r="AK78" s="127">
        <f t="shared" si="43"/>
        <v>0</v>
      </c>
      <c r="AL78" s="127">
        <f t="shared" si="44"/>
        <v>0</v>
      </c>
      <c r="AM78" s="132" t="str">
        <f t="shared" si="45"/>
        <v xml:space="preserve"> </v>
      </c>
      <c r="AN78" s="127">
        <f t="shared" si="46"/>
        <v>0</v>
      </c>
      <c r="AO78" s="132" t="str">
        <f t="shared" si="47"/>
        <v>W</v>
      </c>
      <c r="AP78" s="128">
        <f t="shared" si="48"/>
        <v>270</v>
      </c>
      <c r="AQ78" s="127">
        <f t="shared" si="60"/>
        <v>0</v>
      </c>
      <c r="AR78" s="129">
        <f t="shared" si="49"/>
        <v>0</v>
      </c>
      <c r="AS78" s="127" t="str">
        <f t="shared" si="50"/>
        <v>W</v>
      </c>
      <c r="AT78" s="127">
        <f t="shared" si="51"/>
        <v>0</v>
      </c>
      <c r="AU78" s="127" t="s">
        <v>17</v>
      </c>
      <c r="AV78" s="133">
        <f t="shared" si="52"/>
        <v>0</v>
      </c>
      <c r="AW78" s="133">
        <f t="shared" si="53"/>
        <v>0</v>
      </c>
      <c r="AX78" s="133">
        <f t="shared" si="54"/>
        <v>0</v>
      </c>
    </row>
    <row r="79" spans="1:50" ht="16.149999999999999" customHeight="1" x14ac:dyDescent="0.25">
      <c r="A79" s="106"/>
      <c r="B79" s="3"/>
      <c r="C79" s="106"/>
      <c r="D79" s="106"/>
      <c r="E79" s="106"/>
      <c r="G79" s="9">
        <v>70</v>
      </c>
      <c r="H79" s="11"/>
      <c r="I79" s="13"/>
      <c r="J79" s="7" t="s">
        <v>28</v>
      </c>
      <c r="K79" s="15"/>
      <c r="L79" s="13"/>
      <c r="M79" s="8" t="s">
        <v>59</v>
      </c>
      <c r="N79" s="18"/>
      <c r="O79" s="28" t="str">
        <f t="shared" si="55"/>
        <v xml:space="preserve"> </v>
      </c>
      <c r="P79" s="27" t="str">
        <f t="shared" si="56"/>
        <v xml:space="preserve"> </v>
      </c>
      <c r="Q79" s="22" t="str">
        <f t="shared" si="57"/>
        <v xml:space="preserve"> </v>
      </c>
      <c r="R79" s="23" t="str">
        <f t="shared" si="61"/>
        <v/>
      </c>
      <c r="S79" s="23" t="e">
        <f t="shared" si="58"/>
        <v>#VALUE!</v>
      </c>
      <c r="T79" s="23" t="s">
        <v>57</v>
      </c>
      <c r="U79" s="23">
        <v>31</v>
      </c>
      <c r="V79" s="23">
        <v>6</v>
      </c>
      <c r="X79" s="110" t="b">
        <f t="shared" si="38"/>
        <v>1</v>
      </c>
      <c r="Y79" s="127">
        <f t="shared" si="32"/>
        <v>0</v>
      </c>
      <c r="Z79" s="127" t="b">
        <f t="shared" si="33"/>
        <v>1</v>
      </c>
      <c r="AA79" s="127" t="b">
        <f t="shared" si="34"/>
        <v>1</v>
      </c>
      <c r="AB79" s="131">
        <f t="shared" si="35"/>
        <v>-3.8166634634979276E-13</v>
      </c>
      <c r="AC79" s="131">
        <f t="shared" si="39"/>
        <v>0</v>
      </c>
      <c r="AD79" s="127">
        <f t="shared" si="40"/>
        <v>0</v>
      </c>
      <c r="AE79" s="127">
        <f t="shared" si="41"/>
        <v>0</v>
      </c>
      <c r="AF79" s="127">
        <f t="shared" si="36"/>
        <v>0</v>
      </c>
      <c r="AG79" s="127" t="b">
        <f t="shared" si="59"/>
        <v>1</v>
      </c>
      <c r="AH79" s="127" t="b">
        <f t="shared" si="31"/>
        <v>1</v>
      </c>
      <c r="AI79" s="127" t="b">
        <f t="shared" si="37"/>
        <v>1</v>
      </c>
      <c r="AJ79" s="127" t="b">
        <f t="shared" si="42"/>
        <v>1</v>
      </c>
      <c r="AK79" s="127">
        <f t="shared" si="43"/>
        <v>0</v>
      </c>
      <c r="AL79" s="127">
        <f t="shared" si="44"/>
        <v>0</v>
      </c>
      <c r="AM79" s="132" t="str">
        <f t="shared" si="45"/>
        <v xml:space="preserve"> </v>
      </c>
      <c r="AN79" s="127">
        <f t="shared" si="46"/>
        <v>0</v>
      </c>
      <c r="AO79" s="132" t="str">
        <f t="shared" si="47"/>
        <v>W</v>
      </c>
      <c r="AP79" s="128">
        <f t="shared" si="48"/>
        <v>270</v>
      </c>
      <c r="AQ79" s="127">
        <f t="shared" si="60"/>
        <v>0</v>
      </c>
      <c r="AR79" s="129">
        <f t="shared" si="49"/>
        <v>0</v>
      </c>
      <c r="AS79" s="127" t="str">
        <f t="shared" si="50"/>
        <v>W</v>
      </c>
      <c r="AT79" s="127">
        <f t="shared" si="51"/>
        <v>0</v>
      </c>
      <c r="AU79" s="127" t="s">
        <v>17</v>
      </c>
      <c r="AV79" s="133">
        <f t="shared" si="52"/>
        <v>0</v>
      </c>
      <c r="AW79" s="133">
        <f t="shared" si="53"/>
        <v>0</v>
      </c>
      <c r="AX79" s="133">
        <f t="shared" si="54"/>
        <v>0</v>
      </c>
    </row>
    <row r="80" spans="1:50" ht="16.149999999999999" customHeight="1" x14ac:dyDescent="0.25">
      <c r="A80" s="106"/>
      <c r="B80" s="3"/>
      <c r="C80" s="106"/>
      <c r="D80" s="106"/>
      <c r="E80" s="106"/>
      <c r="G80" s="6">
        <v>71</v>
      </c>
      <c r="H80" s="11"/>
      <c r="I80" s="13"/>
      <c r="J80" s="7" t="s">
        <v>28</v>
      </c>
      <c r="K80" s="15"/>
      <c r="L80" s="13"/>
      <c r="M80" s="8" t="s">
        <v>59</v>
      </c>
      <c r="N80" s="19"/>
      <c r="O80" s="28" t="str">
        <f t="shared" si="55"/>
        <v xml:space="preserve"> </v>
      </c>
      <c r="P80" s="27" t="str">
        <f t="shared" si="56"/>
        <v xml:space="preserve"> </v>
      </c>
      <c r="Q80" s="22" t="str">
        <f t="shared" si="57"/>
        <v xml:space="preserve"> </v>
      </c>
      <c r="R80" s="23" t="str">
        <f t="shared" si="61"/>
        <v/>
      </c>
      <c r="S80" s="23" t="e">
        <f t="shared" si="58"/>
        <v>#VALUE!</v>
      </c>
      <c r="T80" s="23" t="s">
        <v>57</v>
      </c>
      <c r="U80" s="23">
        <v>31</v>
      </c>
      <c r="V80" s="23">
        <v>10</v>
      </c>
      <c r="X80" s="110" t="b">
        <f t="shared" si="38"/>
        <v>1</v>
      </c>
      <c r="Y80" s="127">
        <f t="shared" si="32"/>
        <v>0</v>
      </c>
      <c r="Z80" s="127" t="b">
        <f t="shared" si="33"/>
        <v>1</v>
      </c>
      <c r="AA80" s="127" t="b">
        <f t="shared" si="34"/>
        <v>1</v>
      </c>
      <c r="AB80" s="131">
        <f t="shared" si="35"/>
        <v>-3.8166634634979276E-13</v>
      </c>
      <c r="AC80" s="131">
        <f t="shared" si="39"/>
        <v>0</v>
      </c>
      <c r="AD80" s="127">
        <f t="shared" si="40"/>
        <v>0</v>
      </c>
      <c r="AE80" s="127">
        <f t="shared" si="41"/>
        <v>0</v>
      </c>
      <c r="AF80" s="127">
        <f t="shared" si="36"/>
        <v>0</v>
      </c>
      <c r="AG80" s="127" t="b">
        <f t="shared" si="59"/>
        <v>1</v>
      </c>
      <c r="AH80" s="127" t="b">
        <f t="shared" si="31"/>
        <v>1</v>
      </c>
      <c r="AI80" s="127" t="b">
        <f t="shared" si="37"/>
        <v>1</v>
      </c>
      <c r="AJ80" s="127" t="b">
        <f t="shared" si="42"/>
        <v>1</v>
      </c>
      <c r="AK80" s="127">
        <f t="shared" si="43"/>
        <v>0</v>
      </c>
      <c r="AL80" s="127">
        <f t="shared" si="44"/>
        <v>0</v>
      </c>
      <c r="AM80" s="132" t="str">
        <f t="shared" si="45"/>
        <v xml:space="preserve"> </v>
      </c>
      <c r="AN80" s="127">
        <f t="shared" si="46"/>
        <v>0</v>
      </c>
      <c r="AO80" s="132" t="str">
        <f t="shared" si="47"/>
        <v>W</v>
      </c>
      <c r="AP80" s="128">
        <f t="shared" si="48"/>
        <v>270</v>
      </c>
      <c r="AQ80" s="127">
        <f t="shared" si="60"/>
        <v>0</v>
      </c>
      <c r="AR80" s="129">
        <f t="shared" si="49"/>
        <v>0</v>
      </c>
      <c r="AS80" s="127" t="str">
        <f t="shared" si="50"/>
        <v>W</v>
      </c>
      <c r="AT80" s="127">
        <f t="shared" si="51"/>
        <v>0</v>
      </c>
      <c r="AU80" s="127" t="s">
        <v>17</v>
      </c>
      <c r="AV80" s="133">
        <f t="shared" si="52"/>
        <v>0</v>
      </c>
      <c r="AW80" s="133">
        <f t="shared" si="53"/>
        <v>0</v>
      </c>
      <c r="AX80" s="133">
        <f t="shared" si="54"/>
        <v>0</v>
      </c>
    </row>
    <row r="81" spans="1:50" ht="16.149999999999999" customHeight="1" x14ac:dyDescent="0.25">
      <c r="A81" s="106"/>
      <c r="B81" s="3"/>
      <c r="C81" s="106"/>
      <c r="D81" s="106"/>
      <c r="E81" s="106"/>
      <c r="G81" s="9">
        <v>72</v>
      </c>
      <c r="H81" s="11"/>
      <c r="I81" s="13"/>
      <c r="J81" s="7" t="s">
        <v>28</v>
      </c>
      <c r="K81" s="15"/>
      <c r="L81" s="13"/>
      <c r="M81" s="8" t="s">
        <v>59</v>
      </c>
      <c r="N81" s="18"/>
      <c r="O81" s="28" t="str">
        <f>IF(X81=TRUE," ",IF(AP81=" "," ",AP81))</f>
        <v xml:space="preserve"> </v>
      </c>
      <c r="P81" s="27" t="str">
        <f>IF(X81=TRUE," ",AR81)</f>
        <v xml:space="preserve"> </v>
      </c>
      <c r="Q81" s="22" t="str">
        <f>IF(P81=" "," ",CONCATENATE(ROUND(IF(J80=J81,60*DEGREES(ACOS(COS(AX81)*COS(AV81)*COS(AW81)+SIN(AV81)*SIN(AW81))),60*DEGREES(ACOS(COS(AX81)*COS(AV81)*COS(AW81)-SIN(AV81)*SIN(AW81)))),2),AU81))</f>
        <v xml:space="preserve"> </v>
      </c>
      <c r="R81" s="23" t="str">
        <f t="shared" si="61"/>
        <v/>
      </c>
      <c r="X81" s="110" t="b">
        <f>OR(H80="",I80="",J80="",K80="",L80="",M80="",H80=" ",I80=" ",J80=" ",K80=" ",L80=" ",M80=" ",H81="",I81="",J81="",K81="",L81="",M81="",H81=" ",I81=" ",J81=" ",K81=" ",L81=" ",M81=" ")</f>
        <v>1</v>
      </c>
      <c r="Y81" s="127">
        <f>H81+I81/60</f>
        <v>0</v>
      </c>
      <c r="Z81" s="127" t="b">
        <f>IF(Y81&gt;90,FALSE,IF(Y81&lt;0,FALSE,TRUE))</f>
        <v>1</v>
      </c>
      <c r="AA81" s="127" t="b">
        <f>OR(J81="N",J81="S")</f>
        <v>1</v>
      </c>
      <c r="AB81" s="131">
        <f>7915.7*LOG10(TAN(RADIANS(45+Y81/2)))-23.4*SIN(RADIANS(Y81))+0.01*SIN(RADIANS(3*Y81))</f>
        <v>-3.8166634634979276E-13</v>
      </c>
      <c r="AC81" s="131">
        <f>IF(J80=J81,IF(AB81&gt;AB80,AB81-AB80,AB80-AB81),AB80+AB81)</f>
        <v>0</v>
      </c>
      <c r="AD81" s="127">
        <f>IF(J80=J81,IF(Y81&gt;Y80,Y81-Y80,Y80-Y81),Y80+Y81)</f>
        <v>0</v>
      </c>
      <c r="AE81" s="127">
        <f>IF(J80=J81,(Y80+Y81)/2,IF(Y80&gt;Y81,(Y80-Y81)/2,(Y81-Y80)/2))</f>
        <v>0</v>
      </c>
      <c r="AF81" s="127">
        <f>K81+L81/60</f>
        <v>0</v>
      </c>
      <c r="AG81" s="127" t="b">
        <f>IF(AF81&gt;180,FALSE,IF(AF81&lt;0,FALSE,TRUE))</f>
        <v>1</v>
      </c>
      <c r="AH81" s="127" t="b">
        <f>AND(Z80,Z81,AG80,AG81)</f>
        <v>1</v>
      </c>
      <c r="AI81" s="127" t="b">
        <f>OR(M81="E",M81="W")</f>
        <v>1</v>
      </c>
      <c r="AJ81" s="127" t="b">
        <f>AND(AA80=TRUE,AA81=TRUE,AI80=TRUE,AI81=TRUE)</f>
        <v>1</v>
      </c>
      <c r="AK81" s="127">
        <f>IF(M80=M81,IF(AF81&gt;AF80,AF81-AF80,AF80-AF81),AF80+AF81)</f>
        <v>0</v>
      </c>
      <c r="AL81" s="127">
        <f>AT81*COS(RADIANS(AE81))</f>
        <v>0</v>
      </c>
      <c r="AM81" s="132" t="str">
        <f>IF(AC81=0," ",IF(AJ81=TRUE,IF(J80=J81,IF(Y81&gt;Y80,IF(J81="N","N","S"),IF(J81="N","S","N")),J81),"NA"))</f>
        <v xml:space="preserve"> </v>
      </c>
      <c r="AN81" s="127">
        <f>IF(AC81=0,0,DEGREES(ATAN(RADIANS(60*AK81)/RADIANS(AC81))))</f>
        <v>0</v>
      </c>
      <c r="AO81" s="132" t="str">
        <f>IF(AJ81=TRUE,IF(M80=M81,IF(AF81&gt;AF80,IF(M81="E","E","W"),IF(M81="E","W","E")),M81),"NA")</f>
        <v>W</v>
      </c>
      <c r="AP81" s="128">
        <f>IF(AS81="NA","NA",IF(AM81="NA","NA",ROUND(IF(AM81=" ",IF(AS81="W","270","090"),IF(AH81=TRUE,IF(AM81="S",IF(AO81="W",180+AN81,180-AN81),IF(AS81="E",AN81,360-AN81)),"NA")),1)))</f>
        <v>270</v>
      </c>
      <c r="AQ81" s="127">
        <f>RADIANS(AN81)</f>
        <v>0</v>
      </c>
      <c r="AR81" s="129">
        <f>IF(AP81="NA","NA",ROUND(IF(AD81=0,60*AL81,AD81*60/COS(AQ81)),1))</f>
        <v>0</v>
      </c>
      <c r="AS81" s="127" t="str">
        <f>IF(AK81&gt;180,IF(M80="E","E","W"),AO81)</f>
        <v>W</v>
      </c>
      <c r="AT81" s="127">
        <f>IF(M80=M81,IF(AF81&gt;AF80,AF81-AF80,AF80-AF81),IF((AF80+AF81)&gt;180,360-(AF80+AF81),AF80+AF81))</f>
        <v>0</v>
      </c>
      <c r="AU81" s="127" t="s">
        <v>17</v>
      </c>
      <c r="AV81" s="133">
        <f>RADIANS(Y80)</f>
        <v>0</v>
      </c>
      <c r="AW81" s="133">
        <f>RADIANS(Y81)</f>
        <v>0</v>
      </c>
      <c r="AX81" s="133">
        <f>RADIANS(AT81)</f>
        <v>0</v>
      </c>
    </row>
    <row r="82" spans="1:50" ht="16.149999999999999" customHeight="1" x14ac:dyDescent="0.25">
      <c r="A82" s="106"/>
      <c r="B82" s="3"/>
      <c r="C82" s="106"/>
      <c r="D82" s="106"/>
      <c r="E82" s="106"/>
      <c r="G82" s="6">
        <v>73</v>
      </c>
      <c r="H82" s="11"/>
      <c r="I82" s="13"/>
      <c r="J82" s="7" t="s">
        <v>28</v>
      </c>
      <c r="K82" s="15"/>
      <c r="L82" s="13"/>
      <c r="M82" s="8" t="s">
        <v>59</v>
      </c>
      <c r="N82" s="18"/>
      <c r="O82" s="28" t="str">
        <f>IF(X82=TRUE," ",IF(AP82=" "," ",AP82))</f>
        <v xml:space="preserve"> </v>
      </c>
      <c r="P82" s="27" t="str">
        <f>IF(X82=TRUE," ",AR82)</f>
        <v xml:space="preserve"> </v>
      </c>
      <c r="Q82" s="22" t="str">
        <f>IF(P82=" "," ",CONCATENATE(ROUND(IF(J81=J82,60*DEGREES(ACOS(COS(AX82)*COS(AV82)*COS(AW82)+SIN(AV82)*SIN(AW82))),60*DEGREES(ACOS(COS(AX82)*COS(AV82)*COS(AW82)-SIN(AV82)*SIN(AW82)))),2),AU82))</f>
        <v xml:space="preserve"> </v>
      </c>
      <c r="R82" s="23" t="str">
        <f t="shared" si="61"/>
        <v/>
      </c>
      <c r="S82" s="140"/>
      <c r="T82" s="140"/>
      <c r="U82" s="140"/>
      <c r="V82" s="140"/>
      <c r="X82" s="110" t="b">
        <f>OR(H81="",I81="",J81="",K81="",L81="",M81="",H81=" ",I81=" ",J81=" ",K81=" ",L81=" ",M81=" ",H82="",I82="",J82="",K82="",L82="",M82="",H82=" ",I82=" ",J82=" ",K82=" ",L82=" ",M82=" ")</f>
        <v>1</v>
      </c>
      <c r="Y82" s="127">
        <f>H82+I82/60</f>
        <v>0</v>
      </c>
      <c r="Z82" s="127" t="b">
        <f>IF(Y82&gt;90,FALSE,IF(Y82&lt;0,FALSE,TRUE))</f>
        <v>1</v>
      </c>
      <c r="AA82" s="127" t="b">
        <f>OR(J82="N",J82="S")</f>
        <v>1</v>
      </c>
      <c r="AB82" s="131">
        <f>7915.7*LOG10(TAN(RADIANS(45+Y82/2)))-23.4*SIN(RADIANS(Y82))+0.01*SIN(RADIANS(3*Y82))</f>
        <v>-3.8166634634979276E-13</v>
      </c>
      <c r="AC82" s="131">
        <f>IF(J81=J82,IF(AB82&gt;AB81,AB82-AB81,AB81-AB82),AB81+AB82)</f>
        <v>0</v>
      </c>
      <c r="AD82" s="127">
        <f>IF(J81=J82,IF(Y82&gt;Y81,Y82-Y81,Y81-Y82),Y81+Y82)</f>
        <v>0</v>
      </c>
      <c r="AE82" s="127">
        <f>IF(J81=J82,(Y81+Y82)/2,IF(Y81&gt;Y82,(Y81-Y82)/2,(Y82-Y81)/2))</f>
        <v>0</v>
      </c>
      <c r="AF82" s="127">
        <f>K82+L82/60</f>
        <v>0</v>
      </c>
      <c r="AG82" s="127" t="b">
        <f>IF(AF82&gt;180,FALSE,IF(AF82&lt;0,FALSE,TRUE))</f>
        <v>1</v>
      </c>
      <c r="AH82" s="127" t="b">
        <f>AND(Z81,Z82,AG81,AG82)</f>
        <v>1</v>
      </c>
      <c r="AI82" s="127" t="b">
        <f>OR(M82="E",M82="W")</f>
        <v>1</v>
      </c>
      <c r="AJ82" s="127" t="b">
        <f>AND(AA81=TRUE,AA82=TRUE,AI81=TRUE,AI82=TRUE)</f>
        <v>1</v>
      </c>
      <c r="AK82" s="127">
        <f>IF(M81=M82,IF(AF82&gt;AF81,AF82-AF81,AF81-AF82),AF81+AF82)</f>
        <v>0</v>
      </c>
      <c r="AL82" s="127">
        <f>AT82*COS(RADIANS(AE82))</f>
        <v>0</v>
      </c>
      <c r="AM82" s="132" t="str">
        <f>IF(AC82=0," ",IF(AJ82=TRUE,IF(J81=J82,IF(Y82&gt;Y81,IF(J82="N","N","S"),IF(J82="N","S","N")),J82),"NA"))</f>
        <v xml:space="preserve"> </v>
      </c>
      <c r="AN82" s="127">
        <f>IF(AC82=0,0,DEGREES(ATAN(RADIANS(60*AK82)/RADIANS(AC82))))</f>
        <v>0</v>
      </c>
      <c r="AO82" s="132" t="str">
        <f>IF(AJ82=TRUE,IF(M81=M82,IF(AF82&gt;AF81,IF(M82="E","E","W"),IF(M82="E","W","E")),M82),"NA")</f>
        <v>W</v>
      </c>
      <c r="AP82" s="128">
        <f>IF(AS82="NA","NA",IF(AM82="NA","NA",ROUND(IF(AM82=" ",IF(AS82="W","270","090"),IF(AH82=TRUE,IF(AM82="S",IF(AO82="W",180+AN82,180-AN82),IF(AS82="E",AN82,360-AN82)),"NA")),1)))</f>
        <v>270</v>
      </c>
      <c r="AQ82" s="127">
        <f>RADIANS(AN82)</f>
        <v>0</v>
      </c>
      <c r="AR82" s="129">
        <f>IF(AP82="NA","NA",ROUND(IF(AD82=0,60*AL82,AD82*60/COS(AQ82)),1))</f>
        <v>0</v>
      </c>
      <c r="AS82" s="127" t="str">
        <f>IF(AK82&gt;180,IF(M81="E","E","W"),AO82)</f>
        <v>W</v>
      </c>
      <c r="AT82" s="127">
        <f>IF(M81=M82,IF(AF82&gt;AF81,AF82-AF81,AF81-AF82),IF((AF81+AF82)&gt;180,360-(AF81+AF82),AF81+AF82))</f>
        <v>0</v>
      </c>
      <c r="AU82" s="127" t="s">
        <v>17</v>
      </c>
      <c r="AV82" s="133">
        <f>RADIANS(Y81)</f>
        <v>0</v>
      </c>
      <c r="AW82" s="133">
        <f>RADIANS(Y82)</f>
        <v>0</v>
      </c>
      <c r="AX82" s="133">
        <f>RADIANS(AT82)</f>
        <v>0</v>
      </c>
    </row>
    <row r="83" spans="1:50" x14ac:dyDescent="0.25">
      <c r="A83" s="106"/>
      <c r="B83" s="3"/>
      <c r="C83" s="106"/>
      <c r="D83" s="106"/>
      <c r="E83" s="106"/>
      <c r="F83" s="106"/>
      <c r="G83" s="141"/>
      <c r="H83" s="142"/>
      <c r="I83" s="143"/>
      <c r="J83" s="144"/>
      <c r="K83" s="145"/>
      <c r="L83" s="143"/>
      <c r="M83" s="144"/>
      <c r="N83" s="144"/>
      <c r="O83" s="141"/>
      <c r="P83" s="141"/>
      <c r="Q83" s="146"/>
      <c r="R83" s="140"/>
      <c r="S83" s="140"/>
      <c r="T83" s="140"/>
      <c r="U83" s="140"/>
      <c r="V83" s="140"/>
      <c r="W83" s="106"/>
      <c r="AO83" s="110"/>
      <c r="AP83" s="147"/>
      <c r="AQ83" s="110"/>
      <c r="AR83" s="148"/>
    </row>
    <row r="84" spans="1:50" x14ac:dyDescent="0.25">
      <c r="A84" s="106"/>
      <c r="B84" s="3"/>
      <c r="C84" s="106"/>
      <c r="D84" s="106"/>
      <c r="E84" s="106"/>
      <c r="F84" s="106"/>
      <c r="G84" s="141"/>
      <c r="H84" s="142"/>
      <c r="I84" s="143"/>
      <c r="J84" s="144"/>
      <c r="K84" s="145"/>
      <c r="L84" s="143"/>
      <c r="M84" s="144"/>
      <c r="N84" s="144"/>
      <c r="O84" s="141"/>
      <c r="P84" s="141"/>
      <c r="Q84" s="146"/>
      <c r="R84" s="140"/>
      <c r="S84" s="140"/>
      <c r="T84" s="140"/>
      <c r="U84" s="140"/>
      <c r="V84" s="140"/>
      <c r="W84" s="106"/>
      <c r="AO84" s="110"/>
      <c r="AP84" s="147"/>
      <c r="AQ84" s="110"/>
      <c r="AR84" s="148"/>
    </row>
    <row r="85" spans="1:50" x14ac:dyDescent="0.25">
      <c r="A85" s="106"/>
      <c r="B85" s="3"/>
      <c r="C85" s="106"/>
      <c r="D85" s="106"/>
      <c r="E85" s="106"/>
      <c r="F85" s="106"/>
      <c r="G85" s="141"/>
      <c r="H85" s="142"/>
      <c r="I85" s="143"/>
      <c r="J85" s="144"/>
      <c r="K85" s="145"/>
      <c r="L85" s="143"/>
      <c r="M85" s="144"/>
      <c r="N85" s="144"/>
      <c r="O85" s="141"/>
      <c r="P85" s="141"/>
      <c r="Q85" s="146"/>
      <c r="R85" s="140"/>
      <c r="S85" s="140"/>
      <c r="T85" s="140"/>
      <c r="U85" s="140"/>
      <c r="V85" s="140"/>
      <c r="W85" s="106"/>
      <c r="AO85" s="110"/>
      <c r="AP85" s="147"/>
      <c r="AQ85" s="110"/>
      <c r="AR85" s="148"/>
    </row>
    <row r="86" spans="1:50" x14ac:dyDescent="0.25">
      <c r="A86" s="106"/>
      <c r="B86" s="3"/>
      <c r="C86" s="106"/>
      <c r="D86" s="106"/>
      <c r="E86" s="106"/>
      <c r="F86" s="106"/>
      <c r="G86" s="141"/>
      <c r="H86" s="142"/>
      <c r="I86" s="143"/>
      <c r="J86" s="144"/>
      <c r="K86" s="145"/>
      <c r="L86" s="143"/>
      <c r="M86" s="144"/>
      <c r="N86" s="144"/>
      <c r="O86" s="141"/>
      <c r="P86" s="141"/>
      <c r="Q86" s="146"/>
      <c r="R86" s="140"/>
      <c r="S86" s="140"/>
      <c r="T86" s="140"/>
      <c r="U86" s="140"/>
      <c r="V86" s="140"/>
      <c r="W86" s="106"/>
      <c r="AO86" s="110"/>
      <c r="AP86" s="147"/>
      <c r="AQ86" s="110"/>
      <c r="AR86" s="148"/>
    </row>
    <row r="87" spans="1:50" x14ac:dyDescent="0.25">
      <c r="A87" s="106"/>
      <c r="B87" s="3"/>
      <c r="C87" s="106"/>
      <c r="D87" s="106"/>
      <c r="E87" s="106"/>
      <c r="F87" s="106"/>
      <c r="G87" s="141"/>
      <c r="H87" s="142"/>
      <c r="I87" s="143"/>
      <c r="J87" s="144"/>
      <c r="K87" s="145"/>
      <c r="L87" s="143"/>
      <c r="M87" s="144"/>
      <c r="N87" s="144"/>
      <c r="O87" s="141"/>
      <c r="P87" s="141"/>
      <c r="Q87" s="146"/>
      <c r="R87" s="140"/>
      <c r="S87" s="140"/>
      <c r="T87" s="140"/>
      <c r="U87" s="140"/>
      <c r="V87" s="140"/>
      <c r="W87" s="106"/>
      <c r="AO87" s="110"/>
      <c r="AP87" s="147"/>
      <c r="AQ87" s="110"/>
      <c r="AR87" s="148"/>
    </row>
    <row r="88" spans="1:50" x14ac:dyDescent="0.25">
      <c r="A88" s="106"/>
      <c r="B88" s="3"/>
      <c r="C88" s="106"/>
      <c r="D88" s="106"/>
      <c r="E88" s="106"/>
      <c r="F88" s="106"/>
      <c r="G88" s="141"/>
      <c r="H88" s="142"/>
      <c r="I88" s="143"/>
      <c r="J88" s="144"/>
      <c r="K88" s="145"/>
      <c r="L88" s="143"/>
      <c r="M88" s="144"/>
      <c r="N88" s="144"/>
      <c r="O88" s="141"/>
      <c r="P88" s="141"/>
      <c r="Q88" s="146"/>
      <c r="R88" s="140"/>
      <c r="S88" s="140"/>
      <c r="T88" s="140"/>
      <c r="U88" s="140"/>
      <c r="V88" s="140"/>
      <c r="W88" s="106"/>
      <c r="AO88" s="110"/>
      <c r="AP88" s="147"/>
      <c r="AQ88" s="110"/>
      <c r="AR88" s="148"/>
    </row>
    <row r="89" spans="1:50" x14ac:dyDescent="0.25">
      <c r="A89" s="106"/>
      <c r="B89" s="3"/>
      <c r="C89" s="106"/>
      <c r="D89" s="106"/>
      <c r="E89" s="106"/>
      <c r="F89" s="106"/>
      <c r="G89" s="141"/>
      <c r="H89" s="142"/>
      <c r="I89" s="143"/>
      <c r="J89" s="144"/>
      <c r="K89" s="145"/>
      <c r="L89" s="143"/>
      <c r="M89" s="144"/>
      <c r="N89" s="144"/>
      <c r="O89" s="141"/>
      <c r="P89" s="141"/>
      <c r="Q89" s="146"/>
      <c r="R89" s="140"/>
      <c r="S89" s="140"/>
      <c r="T89" s="140"/>
      <c r="U89" s="140"/>
      <c r="V89" s="140"/>
      <c r="W89" s="106"/>
      <c r="AO89" s="110"/>
      <c r="AP89" s="147"/>
      <c r="AQ89" s="110"/>
      <c r="AR89" s="148"/>
    </row>
    <row r="90" spans="1:50" x14ac:dyDescent="0.25">
      <c r="A90" s="106"/>
      <c r="B90" s="3"/>
      <c r="C90" s="106"/>
      <c r="D90" s="106"/>
      <c r="E90" s="106"/>
      <c r="F90" s="106"/>
      <c r="G90" s="141"/>
      <c r="H90" s="142"/>
      <c r="I90" s="143"/>
      <c r="J90" s="144"/>
      <c r="K90" s="145"/>
      <c r="L90" s="143"/>
      <c r="M90" s="144"/>
      <c r="N90" s="144"/>
      <c r="O90" s="141"/>
      <c r="P90" s="141"/>
      <c r="Q90" s="146"/>
      <c r="R90" s="140"/>
      <c r="S90" s="140"/>
      <c r="T90" s="140"/>
      <c r="U90" s="140"/>
      <c r="V90" s="140"/>
      <c r="W90" s="106"/>
      <c r="AO90" s="110"/>
      <c r="AP90" s="147"/>
      <c r="AQ90" s="110"/>
      <c r="AR90" s="148"/>
    </row>
    <row r="91" spans="1:50" x14ac:dyDescent="0.25">
      <c r="A91" s="106"/>
      <c r="B91" s="3"/>
      <c r="C91" s="106"/>
      <c r="D91" s="106"/>
      <c r="E91" s="106"/>
      <c r="F91" s="106"/>
      <c r="G91" s="141"/>
      <c r="H91" s="142"/>
      <c r="I91" s="143"/>
      <c r="J91" s="144"/>
      <c r="K91" s="145"/>
      <c r="L91" s="143"/>
      <c r="M91" s="144"/>
      <c r="N91" s="144"/>
      <c r="O91" s="141"/>
      <c r="P91" s="141"/>
      <c r="Q91" s="146"/>
      <c r="R91" s="140"/>
      <c r="S91" s="140"/>
      <c r="T91" s="140"/>
      <c r="U91" s="140"/>
      <c r="V91" s="140"/>
      <c r="W91" s="106"/>
      <c r="AO91" s="110"/>
      <c r="AP91" s="147"/>
      <c r="AQ91" s="110"/>
      <c r="AR91" s="148"/>
    </row>
    <row r="92" spans="1:50" x14ac:dyDescent="0.25">
      <c r="A92" s="106"/>
      <c r="B92" s="3"/>
      <c r="C92" s="106"/>
      <c r="D92" s="106"/>
      <c r="E92" s="106"/>
      <c r="F92" s="106"/>
      <c r="G92" s="141"/>
      <c r="H92" s="142"/>
      <c r="I92" s="143"/>
      <c r="J92" s="144"/>
      <c r="K92" s="145"/>
      <c r="L92" s="143"/>
      <c r="M92" s="144"/>
      <c r="N92" s="144"/>
      <c r="O92" s="141"/>
      <c r="P92" s="141"/>
      <c r="Q92" s="146"/>
      <c r="R92" s="140"/>
      <c r="S92" s="140"/>
      <c r="T92" s="140"/>
      <c r="U92" s="140"/>
      <c r="V92" s="140"/>
      <c r="W92" s="106"/>
      <c r="AO92" s="110"/>
      <c r="AP92" s="147"/>
      <c r="AQ92" s="110"/>
      <c r="AR92" s="148"/>
    </row>
    <row r="93" spans="1:50" x14ac:dyDescent="0.25">
      <c r="A93" s="106"/>
      <c r="B93" s="3"/>
      <c r="C93" s="106"/>
      <c r="D93" s="106"/>
      <c r="E93" s="106"/>
      <c r="F93" s="106"/>
      <c r="G93" s="141"/>
      <c r="H93" s="142"/>
      <c r="I93" s="143"/>
      <c r="J93" s="144"/>
      <c r="K93" s="145"/>
      <c r="L93" s="143"/>
      <c r="M93" s="144"/>
      <c r="N93" s="144"/>
      <c r="O93" s="141"/>
      <c r="P93" s="141"/>
      <c r="Q93" s="146"/>
      <c r="R93" s="140"/>
      <c r="S93" s="140"/>
      <c r="T93" s="140"/>
      <c r="U93" s="140"/>
      <c r="V93" s="140"/>
      <c r="W93" s="106"/>
      <c r="AO93" s="110"/>
      <c r="AP93" s="147"/>
      <c r="AQ93" s="110"/>
      <c r="AR93" s="148"/>
    </row>
    <row r="94" spans="1:50" x14ac:dyDescent="0.25">
      <c r="A94" s="106"/>
      <c r="B94" s="3"/>
      <c r="C94" s="106"/>
      <c r="D94" s="106"/>
      <c r="E94" s="106"/>
      <c r="F94" s="106"/>
      <c r="G94" s="141"/>
      <c r="H94" s="142"/>
      <c r="I94" s="143"/>
      <c r="J94" s="144"/>
      <c r="K94" s="145"/>
      <c r="L94" s="143"/>
      <c r="M94" s="144"/>
      <c r="N94" s="144"/>
      <c r="O94" s="141"/>
      <c r="P94" s="141"/>
      <c r="Q94" s="146"/>
      <c r="R94" s="140"/>
      <c r="S94" s="140"/>
      <c r="T94" s="140"/>
      <c r="U94" s="140"/>
      <c r="V94" s="140"/>
      <c r="W94" s="106"/>
      <c r="AO94" s="110"/>
      <c r="AP94" s="147"/>
      <c r="AQ94" s="110"/>
      <c r="AR94" s="148"/>
    </row>
    <row r="95" spans="1:50" x14ac:dyDescent="0.25">
      <c r="A95" s="106"/>
      <c r="B95" s="3"/>
      <c r="C95" s="106"/>
      <c r="D95" s="106"/>
      <c r="E95" s="106"/>
      <c r="F95" s="106"/>
      <c r="G95" s="141"/>
      <c r="H95" s="142"/>
      <c r="I95" s="143"/>
      <c r="J95" s="144"/>
      <c r="K95" s="145"/>
      <c r="L95" s="143"/>
      <c r="M95" s="144"/>
      <c r="N95" s="144"/>
      <c r="O95" s="141"/>
      <c r="P95" s="141"/>
      <c r="Q95" s="146"/>
      <c r="R95" s="140"/>
      <c r="S95" s="140"/>
      <c r="T95" s="140"/>
      <c r="U95" s="140"/>
      <c r="V95" s="140"/>
      <c r="W95" s="106"/>
      <c r="AO95" s="110"/>
      <c r="AP95" s="147"/>
      <c r="AQ95" s="110"/>
      <c r="AR95" s="148"/>
    </row>
    <row r="96" spans="1:50" x14ac:dyDescent="0.25">
      <c r="A96" s="106"/>
      <c r="B96" s="3"/>
      <c r="C96" s="106"/>
      <c r="D96" s="106"/>
      <c r="E96" s="106"/>
      <c r="F96" s="106"/>
      <c r="G96" s="141"/>
      <c r="H96" s="142"/>
      <c r="I96" s="143"/>
      <c r="J96" s="144"/>
      <c r="K96" s="145"/>
      <c r="L96" s="143"/>
      <c r="M96" s="144"/>
      <c r="N96" s="144"/>
      <c r="O96" s="141"/>
      <c r="P96" s="141"/>
      <c r="Q96" s="146"/>
      <c r="R96" s="140"/>
      <c r="S96" s="140"/>
      <c r="T96" s="140"/>
      <c r="U96" s="140"/>
      <c r="V96" s="140"/>
      <c r="W96" s="106"/>
      <c r="AO96" s="110"/>
      <c r="AP96" s="147"/>
      <c r="AQ96" s="110"/>
      <c r="AR96" s="148"/>
    </row>
    <row r="97" spans="1:44" x14ac:dyDescent="0.25">
      <c r="A97" s="106"/>
      <c r="B97" s="3"/>
      <c r="C97" s="106"/>
      <c r="D97" s="106"/>
      <c r="E97" s="106"/>
      <c r="F97" s="106"/>
      <c r="G97" s="141"/>
      <c r="H97" s="142"/>
      <c r="I97" s="143"/>
      <c r="J97" s="144"/>
      <c r="K97" s="145"/>
      <c r="L97" s="143"/>
      <c r="M97" s="144"/>
      <c r="N97" s="144"/>
      <c r="O97" s="141"/>
      <c r="P97" s="141"/>
      <c r="Q97" s="146"/>
      <c r="R97" s="140"/>
      <c r="S97" s="140"/>
      <c r="T97" s="140"/>
      <c r="U97" s="140"/>
      <c r="V97" s="140"/>
      <c r="W97" s="106"/>
      <c r="AO97" s="110"/>
      <c r="AP97" s="147"/>
      <c r="AQ97" s="110"/>
      <c r="AR97" s="148"/>
    </row>
    <row r="98" spans="1:44" x14ac:dyDescent="0.25">
      <c r="A98" s="106"/>
      <c r="B98" s="3"/>
      <c r="C98" s="106"/>
      <c r="D98" s="106"/>
      <c r="E98" s="106"/>
      <c r="F98" s="106"/>
      <c r="G98" s="141"/>
      <c r="H98" s="142"/>
      <c r="I98" s="143"/>
      <c r="J98" s="144"/>
      <c r="K98" s="145"/>
      <c r="L98" s="143"/>
      <c r="M98" s="144"/>
      <c r="N98" s="144"/>
      <c r="O98" s="141"/>
      <c r="P98" s="141"/>
      <c r="Q98" s="146"/>
      <c r="R98" s="140"/>
      <c r="S98" s="140"/>
      <c r="T98" s="140"/>
      <c r="U98" s="140"/>
      <c r="V98" s="140"/>
      <c r="W98" s="106"/>
      <c r="AO98" s="110"/>
      <c r="AP98" s="147"/>
      <c r="AQ98" s="110"/>
      <c r="AR98" s="148"/>
    </row>
    <row r="99" spans="1:44" x14ac:dyDescent="0.25">
      <c r="A99" s="106"/>
      <c r="B99" s="3"/>
      <c r="C99" s="106"/>
      <c r="D99" s="106"/>
      <c r="E99" s="106"/>
      <c r="F99" s="106"/>
      <c r="G99" s="141"/>
      <c r="H99" s="142"/>
      <c r="I99" s="143"/>
      <c r="J99" s="144"/>
      <c r="K99" s="145"/>
      <c r="L99" s="143"/>
      <c r="M99" s="144"/>
      <c r="N99" s="144"/>
      <c r="O99" s="141"/>
      <c r="P99" s="141"/>
      <c r="Q99" s="146"/>
      <c r="R99" s="140"/>
      <c r="S99" s="140"/>
      <c r="T99" s="140"/>
      <c r="U99" s="140"/>
      <c r="V99" s="140"/>
      <c r="W99" s="106"/>
      <c r="AO99" s="110"/>
      <c r="AP99" s="147"/>
      <c r="AQ99" s="110"/>
      <c r="AR99" s="148"/>
    </row>
    <row r="100" spans="1:44" x14ac:dyDescent="0.25">
      <c r="A100" s="106"/>
      <c r="B100" s="3"/>
      <c r="C100" s="106"/>
      <c r="D100" s="106"/>
      <c r="E100" s="106"/>
      <c r="F100" s="106"/>
      <c r="G100" s="141"/>
      <c r="H100" s="142"/>
      <c r="I100" s="143"/>
      <c r="J100" s="144"/>
      <c r="K100" s="145"/>
      <c r="L100" s="143"/>
      <c r="M100" s="144"/>
      <c r="N100" s="144"/>
      <c r="O100" s="141"/>
      <c r="P100" s="141"/>
      <c r="Q100" s="146"/>
      <c r="R100" s="140"/>
      <c r="S100" s="140"/>
      <c r="T100" s="140"/>
      <c r="U100" s="140"/>
      <c r="V100" s="140"/>
      <c r="W100" s="106"/>
      <c r="AO100" s="110"/>
      <c r="AP100" s="147"/>
      <c r="AQ100" s="110"/>
      <c r="AR100" s="148"/>
    </row>
    <row r="101" spans="1:44" x14ac:dyDescent="0.25">
      <c r="A101" s="106"/>
      <c r="B101" s="3"/>
      <c r="C101" s="106"/>
      <c r="D101" s="106"/>
      <c r="E101" s="106"/>
      <c r="F101" s="106"/>
      <c r="G101" s="141"/>
      <c r="H101" s="142"/>
      <c r="I101" s="143"/>
      <c r="J101" s="144"/>
      <c r="K101" s="145"/>
      <c r="L101" s="143"/>
      <c r="M101" s="144"/>
      <c r="N101" s="144"/>
      <c r="O101" s="141"/>
      <c r="P101" s="141"/>
      <c r="Q101" s="146"/>
      <c r="R101" s="140"/>
      <c r="S101" s="140"/>
      <c r="T101" s="140"/>
      <c r="U101" s="140"/>
      <c r="V101" s="140"/>
      <c r="W101" s="106"/>
      <c r="AO101" s="110"/>
      <c r="AP101" s="147"/>
      <c r="AQ101" s="110"/>
      <c r="AR101" s="148"/>
    </row>
    <row r="102" spans="1:44" x14ac:dyDescent="0.25">
      <c r="A102" s="106"/>
      <c r="B102" s="3"/>
      <c r="C102" s="106"/>
      <c r="D102" s="106"/>
      <c r="E102" s="106"/>
      <c r="F102" s="106"/>
      <c r="G102" s="141"/>
      <c r="H102" s="142"/>
      <c r="I102" s="143"/>
      <c r="J102" s="144"/>
      <c r="K102" s="145"/>
      <c r="L102" s="143"/>
      <c r="M102" s="144"/>
      <c r="N102" s="144"/>
      <c r="O102" s="141"/>
      <c r="P102" s="141"/>
      <c r="Q102" s="146"/>
      <c r="R102" s="140"/>
      <c r="S102" s="140"/>
      <c r="T102" s="140"/>
      <c r="U102" s="140"/>
      <c r="V102" s="140"/>
      <c r="W102" s="106"/>
      <c r="AO102" s="110"/>
      <c r="AP102" s="147"/>
      <c r="AQ102" s="110"/>
      <c r="AR102" s="148"/>
    </row>
    <row r="103" spans="1:44" x14ac:dyDescent="0.25">
      <c r="A103" s="106"/>
      <c r="B103" s="3"/>
      <c r="C103" s="106"/>
      <c r="D103" s="106"/>
      <c r="E103" s="106"/>
      <c r="F103" s="106"/>
      <c r="G103" s="141"/>
      <c r="H103" s="142"/>
      <c r="I103" s="143"/>
      <c r="J103" s="144"/>
      <c r="K103" s="145"/>
      <c r="L103" s="143"/>
      <c r="M103" s="144"/>
      <c r="N103" s="144"/>
      <c r="O103" s="141"/>
      <c r="P103" s="141"/>
      <c r="Q103" s="146"/>
      <c r="R103" s="140"/>
      <c r="S103" s="140"/>
      <c r="T103" s="140"/>
      <c r="U103" s="140"/>
      <c r="V103" s="140"/>
      <c r="W103" s="106"/>
      <c r="AO103" s="110"/>
      <c r="AP103" s="147"/>
      <c r="AQ103" s="110"/>
      <c r="AR103" s="148"/>
    </row>
    <row r="104" spans="1:44" x14ac:dyDescent="0.25">
      <c r="A104" s="106"/>
      <c r="B104" s="3"/>
      <c r="C104" s="106"/>
      <c r="D104" s="106"/>
      <c r="E104" s="106"/>
      <c r="F104" s="106"/>
      <c r="G104" s="141"/>
      <c r="H104" s="142"/>
      <c r="I104" s="143"/>
      <c r="J104" s="144"/>
      <c r="K104" s="145"/>
      <c r="L104" s="143"/>
      <c r="M104" s="144"/>
      <c r="N104" s="144"/>
      <c r="O104" s="141"/>
      <c r="P104" s="141"/>
      <c r="Q104" s="146"/>
      <c r="R104" s="140"/>
      <c r="S104" s="140"/>
      <c r="T104" s="140"/>
      <c r="U104" s="140"/>
      <c r="V104" s="140"/>
      <c r="W104" s="106"/>
      <c r="AO104" s="110"/>
      <c r="AP104" s="147"/>
      <c r="AQ104" s="110"/>
      <c r="AR104" s="148"/>
    </row>
    <row r="105" spans="1:44" x14ac:dyDescent="0.25">
      <c r="A105" s="106"/>
      <c r="B105" s="3"/>
      <c r="C105" s="106"/>
      <c r="D105" s="106"/>
      <c r="E105" s="106"/>
      <c r="F105" s="106"/>
      <c r="G105" s="141"/>
      <c r="H105" s="142"/>
      <c r="I105" s="143"/>
      <c r="J105" s="144"/>
      <c r="K105" s="145"/>
      <c r="L105" s="143"/>
      <c r="M105" s="144"/>
      <c r="N105" s="144"/>
      <c r="O105" s="141"/>
      <c r="P105" s="141"/>
      <c r="Q105" s="146"/>
      <c r="R105" s="140"/>
      <c r="S105" s="140"/>
      <c r="T105" s="140"/>
      <c r="U105" s="140"/>
      <c r="V105" s="140"/>
      <c r="W105" s="106"/>
      <c r="AO105" s="110"/>
      <c r="AP105" s="147"/>
      <c r="AQ105" s="110"/>
      <c r="AR105" s="148"/>
    </row>
    <row r="106" spans="1:44" x14ac:dyDescent="0.25">
      <c r="A106" s="106"/>
      <c r="B106" s="3"/>
      <c r="C106" s="106"/>
      <c r="D106" s="106"/>
      <c r="E106" s="106"/>
      <c r="F106" s="106"/>
      <c r="G106" s="141"/>
      <c r="H106" s="142"/>
      <c r="I106" s="143"/>
      <c r="J106" s="144"/>
      <c r="K106" s="145"/>
      <c r="L106" s="143"/>
      <c r="M106" s="144"/>
      <c r="N106" s="144"/>
      <c r="O106" s="141"/>
      <c r="P106" s="141"/>
      <c r="Q106" s="146"/>
      <c r="R106" s="140"/>
      <c r="S106" s="140"/>
      <c r="T106" s="140"/>
      <c r="U106" s="140"/>
      <c r="V106" s="140"/>
      <c r="W106" s="106"/>
      <c r="AO106" s="110"/>
      <c r="AP106" s="147"/>
      <c r="AQ106" s="110"/>
      <c r="AR106" s="148"/>
    </row>
    <row r="107" spans="1:44" x14ac:dyDescent="0.25">
      <c r="A107" s="106"/>
      <c r="B107" s="3"/>
      <c r="C107" s="106"/>
      <c r="D107" s="106"/>
      <c r="E107" s="106"/>
      <c r="F107" s="106"/>
      <c r="G107" s="141"/>
      <c r="H107" s="142"/>
      <c r="I107" s="143"/>
      <c r="J107" s="144"/>
      <c r="K107" s="145"/>
      <c r="L107" s="143"/>
      <c r="M107" s="144"/>
      <c r="N107" s="144"/>
      <c r="O107" s="141"/>
      <c r="P107" s="141"/>
      <c r="Q107" s="146"/>
      <c r="R107" s="140"/>
      <c r="S107" s="140"/>
      <c r="T107" s="140"/>
      <c r="U107" s="140"/>
      <c r="V107" s="140"/>
      <c r="W107" s="106"/>
      <c r="AO107" s="110"/>
      <c r="AP107" s="147"/>
      <c r="AQ107" s="110"/>
      <c r="AR107" s="148"/>
    </row>
    <row r="108" spans="1:44" x14ac:dyDescent="0.25">
      <c r="A108" s="106"/>
      <c r="B108" s="3"/>
      <c r="C108" s="106"/>
      <c r="D108" s="106"/>
      <c r="E108" s="106"/>
      <c r="F108" s="106"/>
      <c r="G108" s="141"/>
      <c r="H108" s="142"/>
      <c r="I108" s="143"/>
      <c r="J108" s="144"/>
      <c r="K108" s="145"/>
      <c r="L108" s="143"/>
      <c r="M108" s="144"/>
      <c r="N108" s="144"/>
      <c r="O108" s="141"/>
      <c r="P108" s="141"/>
      <c r="Q108" s="146"/>
      <c r="R108" s="140"/>
      <c r="S108" s="140"/>
      <c r="T108" s="140"/>
      <c r="U108" s="140"/>
      <c r="V108" s="140"/>
      <c r="W108" s="106"/>
      <c r="AO108" s="110"/>
      <c r="AP108" s="147"/>
      <c r="AQ108" s="110"/>
      <c r="AR108" s="148"/>
    </row>
    <row r="109" spans="1:44" x14ac:dyDescent="0.25">
      <c r="A109" s="106"/>
      <c r="B109" s="3"/>
      <c r="C109" s="106"/>
      <c r="D109" s="106"/>
      <c r="E109" s="106"/>
      <c r="F109" s="106"/>
      <c r="G109" s="141"/>
      <c r="H109" s="142"/>
      <c r="I109" s="143"/>
      <c r="J109" s="144"/>
      <c r="K109" s="145"/>
      <c r="L109" s="143"/>
      <c r="M109" s="144"/>
      <c r="N109" s="144"/>
      <c r="O109" s="141"/>
      <c r="P109" s="141"/>
      <c r="Q109" s="146"/>
      <c r="R109" s="140"/>
      <c r="S109" s="140"/>
      <c r="T109" s="140"/>
      <c r="U109" s="140"/>
      <c r="V109" s="140"/>
      <c r="W109" s="106"/>
      <c r="AO109" s="110"/>
      <c r="AP109" s="147"/>
      <c r="AQ109" s="110"/>
      <c r="AR109" s="148"/>
    </row>
    <row r="110" spans="1:44" x14ac:dyDescent="0.25">
      <c r="A110" s="106"/>
      <c r="B110" s="3"/>
      <c r="C110" s="106"/>
      <c r="D110" s="106"/>
      <c r="E110" s="106"/>
      <c r="F110" s="106"/>
      <c r="G110" s="141"/>
      <c r="H110" s="142"/>
      <c r="I110" s="143"/>
      <c r="J110" s="144"/>
      <c r="K110" s="145"/>
      <c r="L110" s="143"/>
      <c r="M110" s="144"/>
      <c r="N110" s="144"/>
      <c r="O110" s="141"/>
      <c r="P110" s="141"/>
      <c r="Q110" s="146"/>
      <c r="R110" s="140"/>
      <c r="S110" s="140"/>
      <c r="T110" s="140"/>
      <c r="U110" s="140"/>
      <c r="V110" s="140"/>
      <c r="W110" s="106"/>
      <c r="AO110" s="110"/>
      <c r="AP110" s="147"/>
      <c r="AQ110" s="110"/>
      <c r="AR110" s="148"/>
    </row>
    <row r="111" spans="1:44" x14ac:dyDescent="0.25">
      <c r="A111" s="106"/>
      <c r="B111" s="3"/>
      <c r="C111" s="106"/>
      <c r="D111" s="106"/>
      <c r="E111" s="106"/>
      <c r="F111" s="106"/>
      <c r="G111" s="141"/>
      <c r="H111" s="142"/>
      <c r="I111" s="143"/>
      <c r="J111" s="144"/>
      <c r="K111" s="145"/>
      <c r="L111" s="143"/>
      <c r="M111" s="144"/>
      <c r="N111" s="144"/>
      <c r="O111" s="141"/>
      <c r="P111" s="141"/>
      <c r="Q111" s="146"/>
      <c r="R111" s="140"/>
      <c r="S111" s="140"/>
      <c r="T111" s="140"/>
      <c r="U111" s="140"/>
      <c r="V111" s="140"/>
      <c r="W111" s="106"/>
      <c r="AO111" s="110"/>
      <c r="AP111" s="147"/>
      <c r="AQ111" s="110"/>
      <c r="AR111" s="148"/>
    </row>
    <row r="112" spans="1:44" x14ac:dyDescent="0.25">
      <c r="A112" s="106"/>
      <c r="B112" s="3"/>
      <c r="C112" s="106"/>
      <c r="D112" s="106"/>
      <c r="E112" s="106"/>
      <c r="F112" s="106"/>
      <c r="G112" s="141"/>
      <c r="H112" s="142"/>
      <c r="I112" s="143"/>
      <c r="J112" s="144"/>
      <c r="K112" s="145"/>
      <c r="L112" s="143"/>
      <c r="M112" s="144"/>
      <c r="N112" s="144"/>
      <c r="O112" s="141"/>
      <c r="P112" s="141"/>
      <c r="Q112" s="146"/>
      <c r="R112" s="140"/>
      <c r="S112" s="140"/>
      <c r="T112" s="140"/>
      <c r="U112" s="140"/>
      <c r="V112" s="140"/>
      <c r="W112" s="106"/>
      <c r="AO112" s="110"/>
      <c r="AP112" s="147"/>
      <c r="AQ112" s="110"/>
      <c r="AR112" s="148"/>
    </row>
    <row r="113" spans="1:44" x14ac:dyDescent="0.25">
      <c r="A113" s="106"/>
      <c r="B113" s="3"/>
      <c r="C113" s="106"/>
      <c r="D113" s="106"/>
      <c r="E113" s="106"/>
      <c r="F113" s="106"/>
      <c r="G113" s="141"/>
      <c r="H113" s="142"/>
      <c r="I113" s="143"/>
      <c r="J113" s="144"/>
      <c r="K113" s="145"/>
      <c r="L113" s="143"/>
      <c r="M113" s="144"/>
      <c r="N113" s="144"/>
      <c r="O113" s="141"/>
      <c r="P113" s="141"/>
      <c r="Q113" s="146"/>
      <c r="R113" s="140"/>
      <c r="S113" s="140"/>
      <c r="T113" s="140"/>
      <c r="U113" s="140"/>
      <c r="V113" s="140"/>
      <c r="W113" s="106"/>
      <c r="AO113" s="110"/>
      <c r="AP113" s="147"/>
      <c r="AQ113" s="110"/>
      <c r="AR113" s="148"/>
    </row>
    <row r="114" spans="1:44" x14ac:dyDescent="0.25">
      <c r="A114" s="106"/>
      <c r="B114" s="3"/>
      <c r="C114" s="106"/>
      <c r="D114" s="106"/>
      <c r="E114" s="106"/>
      <c r="F114" s="106"/>
      <c r="G114" s="141"/>
      <c r="H114" s="142"/>
      <c r="I114" s="143"/>
      <c r="J114" s="144"/>
      <c r="K114" s="145"/>
      <c r="L114" s="143"/>
      <c r="M114" s="144"/>
      <c r="N114" s="144"/>
      <c r="O114" s="141"/>
      <c r="P114" s="141"/>
      <c r="Q114" s="146"/>
      <c r="R114" s="140"/>
      <c r="S114" s="140"/>
      <c r="T114" s="140"/>
      <c r="U114" s="140"/>
      <c r="V114" s="140"/>
      <c r="W114" s="106"/>
      <c r="AO114" s="110"/>
      <c r="AP114" s="147"/>
      <c r="AQ114" s="110"/>
      <c r="AR114" s="148"/>
    </row>
    <row r="115" spans="1:44" x14ac:dyDescent="0.25">
      <c r="A115" s="106"/>
      <c r="B115" s="3"/>
      <c r="C115" s="106"/>
      <c r="D115" s="106"/>
      <c r="E115" s="106"/>
      <c r="F115" s="106"/>
      <c r="G115" s="141"/>
      <c r="H115" s="142"/>
      <c r="I115" s="143"/>
      <c r="J115" s="144"/>
      <c r="K115" s="145"/>
      <c r="L115" s="143"/>
      <c r="M115" s="144"/>
      <c r="N115" s="144"/>
      <c r="O115" s="141"/>
      <c r="P115" s="141"/>
      <c r="Q115" s="146"/>
      <c r="R115" s="140"/>
      <c r="S115" s="140"/>
      <c r="T115" s="140"/>
      <c r="U115" s="140"/>
      <c r="V115" s="140"/>
      <c r="W115" s="106"/>
      <c r="AO115" s="110"/>
      <c r="AP115" s="147"/>
      <c r="AQ115" s="110"/>
      <c r="AR115" s="148"/>
    </row>
    <row r="116" spans="1:44" x14ac:dyDescent="0.25">
      <c r="A116" s="106"/>
      <c r="B116" s="3"/>
      <c r="C116" s="106"/>
      <c r="D116" s="106"/>
      <c r="E116" s="106"/>
      <c r="F116" s="106"/>
      <c r="G116" s="141"/>
      <c r="H116" s="142"/>
      <c r="I116" s="143"/>
      <c r="J116" s="144"/>
      <c r="K116" s="145"/>
      <c r="L116" s="143"/>
      <c r="M116" s="144"/>
      <c r="N116" s="144"/>
      <c r="O116" s="141"/>
      <c r="P116" s="141"/>
      <c r="Q116" s="146"/>
      <c r="R116" s="140"/>
      <c r="S116" s="140"/>
      <c r="T116" s="140"/>
      <c r="U116" s="140"/>
      <c r="V116" s="140"/>
      <c r="W116" s="106"/>
      <c r="AO116" s="110"/>
      <c r="AP116" s="147"/>
      <c r="AQ116" s="110"/>
      <c r="AR116" s="148"/>
    </row>
    <row r="117" spans="1:44" x14ac:dyDescent="0.25">
      <c r="A117" s="106"/>
      <c r="B117" s="3"/>
      <c r="C117" s="106"/>
      <c r="D117" s="106"/>
      <c r="E117" s="106"/>
      <c r="F117" s="106"/>
      <c r="G117" s="141"/>
      <c r="H117" s="142"/>
      <c r="I117" s="143"/>
      <c r="J117" s="144"/>
      <c r="K117" s="145"/>
      <c r="L117" s="143"/>
      <c r="M117" s="144"/>
      <c r="N117" s="144"/>
      <c r="O117" s="141"/>
      <c r="P117" s="141"/>
      <c r="Q117" s="146"/>
      <c r="R117" s="140"/>
      <c r="S117" s="140"/>
      <c r="T117" s="140"/>
      <c r="U117" s="140"/>
      <c r="V117" s="140"/>
      <c r="W117" s="106"/>
      <c r="AO117" s="110"/>
      <c r="AP117" s="147"/>
      <c r="AQ117" s="110"/>
      <c r="AR117" s="148"/>
    </row>
    <row r="118" spans="1:44" x14ac:dyDescent="0.25">
      <c r="A118" s="106"/>
      <c r="B118" s="3"/>
      <c r="C118" s="106"/>
      <c r="D118" s="106"/>
      <c r="E118" s="106"/>
      <c r="F118" s="106"/>
      <c r="G118" s="141"/>
      <c r="H118" s="142"/>
      <c r="I118" s="143"/>
      <c r="J118" s="144"/>
      <c r="K118" s="145"/>
      <c r="L118" s="143"/>
      <c r="M118" s="144"/>
      <c r="N118" s="144"/>
      <c r="O118" s="141"/>
      <c r="P118" s="141"/>
      <c r="Q118" s="146"/>
      <c r="R118" s="140"/>
      <c r="S118" s="140"/>
      <c r="T118" s="140"/>
      <c r="U118" s="140"/>
      <c r="V118" s="140"/>
      <c r="W118" s="106"/>
      <c r="AO118" s="110"/>
      <c r="AP118" s="147"/>
      <c r="AQ118" s="110"/>
      <c r="AR118" s="148"/>
    </row>
    <row r="119" spans="1:44" x14ac:dyDescent="0.25">
      <c r="A119" s="106"/>
      <c r="B119" s="3"/>
      <c r="C119" s="106"/>
      <c r="D119" s="106"/>
      <c r="E119" s="106"/>
      <c r="F119" s="106"/>
      <c r="G119" s="141"/>
      <c r="H119" s="142"/>
      <c r="I119" s="143"/>
      <c r="J119" s="144"/>
      <c r="K119" s="145"/>
      <c r="L119" s="143"/>
      <c r="M119" s="144"/>
      <c r="N119" s="144"/>
      <c r="O119" s="141"/>
      <c r="P119" s="141"/>
      <c r="Q119" s="146"/>
      <c r="R119" s="140"/>
      <c r="S119" s="140"/>
      <c r="T119" s="140"/>
      <c r="U119" s="140"/>
      <c r="V119" s="140"/>
      <c r="W119" s="106"/>
      <c r="AO119" s="110"/>
      <c r="AP119" s="147"/>
      <c r="AQ119" s="110"/>
      <c r="AR119" s="148"/>
    </row>
    <row r="120" spans="1:44" x14ac:dyDescent="0.25">
      <c r="A120" s="106"/>
      <c r="B120" s="3"/>
      <c r="C120" s="106"/>
      <c r="D120" s="106"/>
      <c r="E120" s="106"/>
      <c r="F120" s="106"/>
      <c r="G120" s="141"/>
      <c r="H120" s="142"/>
      <c r="I120" s="143"/>
      <c r="J120" s="144"/>
      <c r="K120" s="145"/>
      <c r="L120" s="143"/>
      <c r="M120" s="144"/>
      <c r="N120" s="144"/>
      <c r="O120" s="141"/>
      <c r="P120" s="141"/>
      <c r="Q120" s="146"/>
      <c r="R120" s="140"/>
      <c r="S120" s="140"/>
      <c r="T120" s="140"/>
      <c r="U120" s="140"/>
      <c r="V120" s="140"/>
      <c r="W120" s="106"/>
      <c r="AO120" s="110"/>
      <c r="AP120" s="147"/>
      <c r="AQ120" s="110"/>
      <c r="AR120" s="148"/>
    </row>
    <row r="121" spans="1:44" x14ac:dyDescent="0.25">
      <c r="A121" s="106"/>
      <c r="B121" s="3"/>
      <c r="C121" s="106"/>
      <c r="D121" s="106"/>
      <c r="E121" s="106"/>
      <c r="F121" s="106"/>
      <c r="G121" s="141"/>
      <c r="H121" s="142"/>
      <c r="I121" s="143"/>
      <c r="J121" s="144"/>
      <c r="K121" s="145"/>
      <c r="L121" s="143"/>
      <c r="M121" s="144"/>
      <c r="N121" s="144"/>
      <c r="O121" s="141"/>
      <c r="P121" s="141"/>
      <c r="Q121" s="146"/>
      <c r="R121" s="140"/>
      <c r="S121" s="140"/>
      <c r="T121" s="140"/>
      <c r="U121" s="140"/>
      <c r="V121" s="140"/>
      <c r="W121" s="106"/>
      <c r="AO121" s="110"/>
      <c r="AP121" s="147"/>
      <c r="AQ121" s="110"/>
      <c r="AR121" s="148"/>
    </row>
    <row r="122" spans="1:44" x14ac:dyDescent="0.25">
      <c r="A122" s="106"/>
      <c r="B122" s="3"/>
      <c r="C122" s="106"/>
      <c r="D122" s="106"/>
      <c r="E122" s="106"/>
      <c r="F122" s="106"/>
      <c r="G122" s="141"/>
      <c r="H122" s="142"/>
      <c r="I122" s="143"/>
      <c r="J122" s="144"/>
      <c r="K122" s="145"/>
      <c r="L122" s="143"/>
      <c r="M122" s="144"/>
      <c r="N122" s="144"/>
      <c r="O122" s="141"/>
      <c r="P122" s="141"/>
      <c r="Q122" s="146"/>
      <c r="R122" s="140"/>
      <c r="S122" s="140"/>
      <c r="T122" s="140"/>
      <c r="U122" s="140"/>
      <c r="V122" s="140"/>
      <c r="W122" s="106"/>
      <c r="AO122" s="110"/>
      <c r="AP122" s="147"/>
      <c r="AQ122" s="110"/>
      <c r="AR122" s="148"/>
    </row>
    <row r="123" spans="1:44" x14ac:dyDescent="0.25">
      <c r="A123" s="106"/>
      <c r="B123" s="3"/>
      <c r="C123" s="106"/>
      <c r="D123" s="106"/>
      <c r="E123" s="106"/>
      <c r="F123" s="106"/>
      <c r="G123" s="141"/>
      <c r="H123" s="142"/>
      <c r="I123" s="143"/>
      <c r="J123" s="144"/>
      <c r="K123" s="145"/>
      <c r="L123" s="143"/>
      <c r="M123" s="144"/>
      <c r="N123" s="144"/>
      <c r="O123" s="141"/>
      <c r="P123" s="141"/>
      <c r="Q123" s="146"/>
      <c r="R123" s="140"/>
      <c r="S123" s="140"/>
      <c r="T123" s="140"/>
      <c r="U123" s="140"/>
      <c r="V123" s="140"/>
      <c r="W123" s="106"/>
      <c r="AO123" s="110"/>
      <c r="AP123" s="147"/>
      <c r="AQ123" s="110"/>
      <c r="AR123" s="148"/>
    </row>
    <row r="124" spans="1:44" x14ac:dyDescent="0.25">
      <c r="A124" s="106"/>
      <c r="B124" s="3"/>
      <c r="C124" s="106"/>
      <c r="D124" s="106"/>
      <c r="E124" s="106"/>
      <c r="F124" s="106"/>
      <c r="G124" s="141"/>
      <c r="H124" s="142"/>
      <c r="I124" s="143"/>
      <c r="J124" s="144"/>
      <c r="K124" s="145"/>
      <c r="L124" s="143"/>
      <c r="M124" s="144"/>
      <c r="N124" s="144"/>
      <c r="O124" s="141"/>
      <c r="P124" s="141"/>
      <c r="Q124" s="146"/>
      <c r="R124" s="140"/>
      <c r="S124" s="140"/>
      <c r="T124" s="140"/>
      <c r="U124" s="140"/>
      <c r="V124" s="140"/>
      <c r="W124" s="106"/>
      <c r="AO124" s="110"/>
      <c r="AP124" s="147"/>
      <c r="AQ124" s="110"/>
      <c r="AR124" s="148"/>
    </row>
    <row r="125" spans="1:44" x14ac:dyDescent="0.25">
      <c r="A125" s="106"/>
      <c r="B125" s="3"/>
      <c r="C125" s="106"/>
      <c r="D125" s="106"/>
      <c r="E125" s="106"/>
      <c r="F125" s="106"/>
      <c r="G125" s="141"/>
      <c r="H125" s="142"/>
      <c r="I125" s="143"/>
      <c r="J125" s="144"/>
      <c r="K125" s="145"/>
      <c r="L125" s="143"/>
      <c r="M125" s="144"/>
      <c r="N125" s="144"/>
      <c r="O125" s="141"/>
      <c r="P125" s="141"/>
      <c r="Q125" s="146"/>
      <c r="R125" s="140"/>
      <c r="S125" s="140"/>
      <c r="T125" s="140"/>
      <c r="U125" s="140"/>
      <c r="V125" s="140"/>
      <c r="W125" s="106"/>
      <c r="AO125" s="110"/>
      <c r="AP125" s="147"/>
      <c r="AQ125" s="110"/>
      <c r="AR125" s="148"/>
    </row>
    <row r="126" spans="1:44" x14ac:dyDescent="0.25">
      <c r="A126" s="106"/>
      <c r="B126" s="3"/>
      <c r="C126" s="106"/>
      <c r="D126" s="106"/>
      <c r="E126" s="106"/>
      <c r="F126" s="106"/>
      <c r="G126" s="141"/>
      <c r="H126" s="142"/>
      <c r="I126" s="143"/>
      <c r="J126" s="144"/>
      <c r="K126" s="145"/>
      <c r="L126" s="143"/>
      <c r="M126" s="144"/>
      <c r="N126" s="144"/>
      <c r="O126" s="141"/>
      <c r="P126" s="141"/>
      <c r="Q126" s="146"/>
      <c r="R126" s="140"/>
      <c r="S126" s="140"/>
      <c r="T126" s="140"/>
      <c r="U126" s="140"/>
      <c r="V126" s="140"/>
      <c r="W126" s="106"/>
      <c r="AO126" s="110"/>
      <c r="AP126" s="147"/>
      <c r="AQ126" s="110"/>
      <c r="AR126" s="148"/>
    </row>
    <row r="127" spans="1:44" x14ac:dyDescent="0.25">
      <c r="A127" s="106"/>
      <c r="B127" s="3"/>
      <c r="C127" s="106"/>
      <c r="D127" s="106"/>
      <c r="E127" s="106"/>
      <c r="F127" s="106"/>
      <c r="G127" s="141"/>
      <c r="H127" s="142"/>
      <c r="I127" s="143"/>
      <c r="J127" s="144"/>
      <c r="K127" s="145"/>
      <c r="L127" s="143"/>
      <c r="M127" s="144"/>
      <c r="N127" s="144"/>
      <c r="O127" s="141"/>
      <c r="P127" s="141"/>
      <c r="Q127" s="146"/>
      <c r="R127" s="140"/>
      <c r="S127" s="140"/>
      <c r="T127" s="140"/>
      <c r="U127" s="140"/>
      <c r="V127" s="140"/>
      <c r="W127" s="106"/>
      <c r="AO127" s="110"/>
      <c r="AP127" s="147"/>
      <c r="AQ127" s="110"/>
      <c r="AR127" s="148"/>
    </row>
    <row r="128" spans="1:44" x14ac:dyDescent="0.25">
      <c r="A128" s="106"/>
      <c r="B128" s="3"/>
      <c r="C128" s="106"/>
      <c r="D128" s="106"/>
      <c r="E128" s="106"/>
      <c r="F128" s="106"/>
      <c r="G128" s="141"/>
      <c r="H128" s="142"/>
      <c r="I128" s="143"/>
      <c r="J128" s="144"/>
      <c r="K128" s="145"/>
      <c r="L128" s="143"/>
      <c r="M128" s="144"/>
      <c r="N128" s="144"/>
      <c r="O128" s="141"/>
      <c r="P128" s="141"/>
      <c r="Q128" s="146"/>
      <c r="R128" s="140"/>
      <c r="S128" s="140"/>
      <c r="T128" s="140"/>
      <c r="U128" s="140"/>
      <c r="V128" s="140"/>
      <c r="W128" s="106"/>
      <c r="AO128" s="110"/>
      <c r="AP128" s="147"/>
      <c r="AQ128" s="110"/>
      <c r="AR128" s="148"/>
    </row>
    <row r="129" spans="1:44" x14ac:dyDescent="0.25">
      <c r="A129" s="106"/>
      <c r="B129" s="3"/>
      <c r="C129" s="106"/>
      <c r="D129" s="106"/>
      <c r="E129" s="106"/>
      <c r="F129" s="106"/>
      <c r="G129" s="141"/>
      <c r="H129" s="142"/>
      <c r="I129" s="143"/>
      <c r="J129" s="144"/>
      <c r="K129" s="145"/>
      <c r="L129" s="143"/>
      <c r="M129" s="144"/>
      <c r="N129" s="144"/>
      <c r="O129" s="141"/>
      <c r="P129" s="141"/>
      <c r="Q129" s="146"/>
      <c r="R129" s="140"/>
      <c r="S129" s="140"/>
      <c r="T129" s="140"/>
      <c r="U129" s="140"/>
      <c r="V129" s="140"/>
      <c r="W129" s="106"/>
      <c r="AO129" s="110"/>
      <c r="AP129" s="147"/>
      <c r="AQ129" s="110"/>
      <c r="AR129" s="148"/>
    </row>
    <row r="130" spans="1:44" x14ac:dyDescent="0.25">
      <c r="A130" s="106"/>
      <c r="B130" s="3"/>
      <c r="C130" s="106"/>
      <c r="D130" s="106"/>
      <c r="E130" s="106"/>
      <c r="F130" s="106"/>
      <c r="G130" s="141"/>
      <c r="H130" s="142"/>
      <c r="I130" s="143"/>
      <c r="J130" s="144"/>
      <c r="K130" s="145"/>
      <c r="L130" s="143"/>
      <c r="M130" s="144"/>
      <c r="N130" s="144"/>
      <c r="O130" s="141"/>
      <c r="P130" s="141"/>
      <c r="Q130" s="146"/>
      <c r="R130" s="140"/>
      <c r="S130" s="140"/>
      <c r="T130" s="140"/>
      <c r="U130" s="140"/>
      <c r="V130" s="140"/>
      <c r="W130" s="106"/>
      <c r="AO130" s="110"/>
      <c r="AP130" s="147"/>
      <c r="AQ130" s="110"/>
      <c r="AR130" s="148"/>
    </row>
    <row r="131" spans="1:44" x14ac:dyDescent="0.25">
      <c r="A131" s="106"/>
      <c r="B131" s="3"/>
      <c r="C131" s="106"/>
      <c r="D131" s="106"/>
      <c r="E131" s="106"/>
      <c r="F131" s="106"/>
      <c r="G131" s="141"/>
      <c r="H131" s="142"/>
      <c r="I131" s="143"/>
      <c r="J131" s="144"/>
      <c r="K131" s="145"/>
      <c r="L131" s="143"/>
      <c r="M131" s="144"/>
      <c r="N131" s="144"/>
      <c r="O131" s="141"/>
      <c r="P131" s="141"/>
      <c r="Q131" s="146"/>
      <c r="R131" s="140"/>
      <c r="S131" s="140"/>
      <c r="T131" s="140"/>
      <c r="U131" s="140"/>
      <c r="V131" s="140"/>
      <c r="W131" s="106"/>
      <c r="AO131" s="110"/>
      <c r="AP131" s="147"/>
      <c r="AQ131" s="110"/>
      <c r="AR131" s="148"/>
    </row>
    <row r="132" spans="1:44" x14ac:dyDescent="0.25">
      <c r="A132" s="106"/>
      <c r="B132" s="3"/>
      <c r="C132" s="106"/>
      <c r="D132" s="106"/>
      <c r="E132" s="106"/>
      <c r="F132" s="106"/>
      <c r="G132" s="141"/>
      <c r="H132" s="142"/>
      <c r="I132" s="143"/>
      <c r="J132" s="144"/>
      <c r="K132" s="145"/>
      <c r="L132" s="143"/>
      <c r="M132" s="144"/>
      <c r="N132" s="144"/>
      <c r="O132" s="141"/>
      <c r="P132" s="141"/>
      <c r="Q132" s="146"/>
      <c r="R132" s="140"/>
      <c r="S132" s="140"/>
      <c r="T132" s="140"/>
      <c r="U132" s="140"/>
      <c r="V132" s="140"/>
      <c r="W132" s="106"/>
      <c r="AO132" s="110"/>
      <c r="AP132" s="147"/>
      <c r="AQ132" s="110"/>
      <c r="AR132" s="148"/>
    </row>
    <row r="133" spans="1:44" x14ac:dyDescent="0.25">
      <c r="A133" s="106"/>
      <c r="B133" s="3"/>
      <c r="C133" s="106"/>
      <c r="D133" s="106"/>
      <c r="E133" s="106"/>
      <c r="F133" s="106"/>
      <c r="G133" s="141"/>
      <c r="H133" s="142"/>
      <c r="I133" s="143"/>
      <c r="J133" s="144"/>
      <c r="K133" s="145"/>
      <c r="L133" s="143"/>
      <c r="M133" s="144"/>
      <c r="N133" s="144"/>
      <c r="O133" s="141"/>
      <c r="P133" s="141"/>
      <c r="Q133" s="146"/>
      <c r="R133" s="140"/>
      <c r="S133" s="140"/>
      <c r="T133" s="140"/>
      <c r="U133" s="140"/>
      <c r="V133" s="140"/>
      <c r="W133" s="106"/>
      <c r="AO133" s="110"/>
      <c r="AP133" s="147"/>
      <c r="AQ133" s="110"/>
      <c r="AR133" s="148"/>
    </row>
    <row r="134" spans="1:44" x14ac:dyDescent="0.25">
      <c r="A134" s="106"/>
      <c r="B134" s="3"/>
      <c r="C134" s="106"/>
      <c r="D134" s="106"/>
      <c r="E134" s="106"/>
      <c r="F134" s="106"/>
      <c r="G134" s="141"/>
      <c r="H134" s="142"/>
      <c r="I134" s="143"/>
      <c r="J134" s="144"/>
      <c r="K134" s="145"/>
      <c r="L134" s="143"/>
      <c r="M134" s="144"/>
      <c r="N134" s="144"/>
      <c r="O134" s="141"/>
      <c r="P134" s="141"/>
      <c r="Q134" s="146"/>
      <c r="R134" s="140"/>
      <c r="S134" s="140"/>
      <c r="T134" s="140"/>
      <c r="U134" s="140"/>
      <c r="V134" s="140"/>
      <c r="W134" s="106"/>
      <c r="AO134" s="110"/>
      <c r="AP134" s="147"/>
      <c r="AQ134" s="110"/>
      <c r="AR134" s="148"/>
    </row>
    <row r="135" spans="1:44" x14ac:dyDescent="0.25">
      <c r="A135" s="106"/>
      <c r="B135" s="3"/>
      <c r="C135" s="106"/>
      <c r="D135" s="106"/>
      <c r="E135" s="106"/>
      <c r="F135" s="106"/>
      <c r="G135" s="141"/>
      <c r="H135" s="142"/>
      <c r="I135" s="143"/>
      <c r="J135" s="144"/>
      <c r="K135" s="145"/>
      <c r="L135" s="143"/>
      <c r="M135" s="144"/>
      <c r="N135" s="144"/>
      <c r="O135" s="141"/>
      <c r="P135" s="141"/>
      <c r="Q135" s="146"/>
      <c r="R135" s="140"/>
      <c r="S135" s="140"/>
      <c r="T135" s="140"/>
      <c r="U135" s="140"/>
      <c r="V135" s="140"/>
      <c r="W135" s="106"/>
      <c r="AO135" s="110"/>
      <c r="AP135" s="147"/>
      <c r="AQ135" s="110"/>
      <c r="AR135" s="148"/>
    </row>
    <row r="136" spans="1:44" x14ac:dyDescent="0.25">
      <c r="A136" s="106"/>
      <c r="B136" s="3"/>
      <c r="C136" s="106"/>
      <c r="D136" s="106"/>
      <c r="E136" s="106"/>
      <c r="F136" s="106"/>
      <c r="G136" s="141"/>
      <c r="H136" s="142"/>
      <c r="I136" s="143"/>
      <c r="J136" s="144"/>
      <c r="K136" s="145"/>
      <c r="L136" s="143"/>
      <c r="M136" s="144"/>
      <c r="N136" s="144"/>
      <c r="O136" s="141"/>
      <c r="P136" s="141"/>
      <c r="Q136" s="146"/>
      <c r="R136" s="140"/>
      <c r="S136" s="140"/>
      <c r="T136" s="140"/>
      <c r="U136" s="140"/>
      <c r="V136" s="140"/>
      <c r="W136" s="106"/>
      <c r="AO136" s="110"/>
      <c r="AP136" s="147"/>
      <c r="AQ136" s="110"/>
      <c r="AR136" s="148"/>
    </row>
    <row r="137" spans="1:44" x14ac:dyDescent="0.25">
      <c r="A137" s="106"/>
      <c r="B137" s="3"/>
      <c r="C137" s="106"/>
      <c r="D137" s="106"/>
      <c r="E137" s="106"/>
      <c r="F137" s="106"/>
      <c r="G137" s="141"/>
      <c r="H137" s="142"/>
      <c r="I137" s="143"/>
      <c r="J137" s="144"/>
      <c r="K137" s="145"/>
      <c r="L137" s="143"/>
      <c r="M137" s="144"/>
      <c r="N137" s="144"/>
      <c r="O137" s="141"/>
      <c r="P137" s="141"/>
      <c r="Q137" s="146"/>
      <c r="R137" s="140"/>
      <c r="S137" s="140"/>
      <c r="T137" s="140"/>
      <c r="U137" s="140"/>
      <c r="V137" s="140"/>
      <c r="W137" s="106"/>
      <c r="AO137" s="110"/>
      <c r="AP137" s="147"/>
      <c r="AQ137" s="110"/>
      <c r="AR137" s="148"/>
    </row>
    <row r="138" spans="1:44" x14ac:dyDescent="0.25">
      <c r="A138" s="106"/>
      <c r="B138" s="3"/>
      <c r="C138" s="106"/>
      <c r="D138" s="106"/>
      <c r="E138" s="106"/>
      <c r="F138" s="106"/>
      <c r="G138" s="141"/>
      <c r="H138" s="142"/>
      <c r="I138" s="143"/>
      <c r="J138" s="144"/>
      <c r="K138" s="145"/>
      <c r="L138" s="143"/>
      <c r="M138" s="144"/>
      <c r="N138" s="144"/>
      <c r="O138" s="141"/>
      <c r="P138" s="141"/>
      <c r="Q138" s="146"/>
      <c r="R138" s="140"/>
      <c r="S138" s="140"/>
      <c r="T138" s="140"/>
      <c r="U138" s="140"/>
      <c r="V138" s="140"/>
      <c r="W138" s="106"/>
      <c r="AO138" s="110"/>
      <c r="AP138" s="147"/>
      <c r="AQ138" s="110"/>
      <c r="AR138" s="148"/>
    </row>
    <row r="139" spans="1:44" x14ac:dyDescent="0.25">
      <c r="A139" s="106"/>
      <c r="B139" s="3"/>
      <c r="C139" s="106"/>
      <c r="D139" s="106"/>
      <c r="E139" s="106"/>
      <c r="F139" s="106"/>
      <c r="G139" s="141"/>
      <c r="H139" s="142"/>
      <c r="I139" s="143"/>
      <c r="J139" s="144"/>
      <c r="K139" s="145"/>
      <c r="L139" s="143"/>
      <c r="M139" s="144"/>
      <c r="N139" s="144"/>
      <c r="O139" s="141"/>
      <c r="P139" s="141"/>
      <c r="Q139" s="146"/>
      <c r="R139" s="140"/>
      <c r="S139" s="140"/>
      <c r="T139" s="140"/>
      <c r="U139" s="140"/>
      <c r="V139" s="140"/>
      <c r="W139" s="106"/>
      <c r="AO139" s="110"/>
      <c r="AP139" s="147"/>
      <c r="AQ139" s="110"/>
      <c r="AR139" s="148"/>
    </row>
    <row r="140" spans="1:44" x14ac:dyDescent="0.25">
      <c r="A140" s="106"/>
      <c r="B140" s="3"/>
      <c r="C140" s="106"/>
      <c r="D140" s="106"/>
      <c r="E140" s="106"/>
      <c r="F140" s="106"/>
      <c r="G140" s="141"/>
      <c r="H140" s="142"/>
      <c r="I140" s="143"/>
      <c r="J140" s="144"/>
      <c r="K140" s="145"/>
      <c r="L140" s="143"/>
      <c r="M140" s="144"/>
      <c r="N140" s="144"/>
      <c r="O140" s="141"/>
      <c r="P140" s="141"/>
      <c r="Q140" s="146"/>
      <c r="R140" s="140"/>
      <c r="S140" s="140"/>
      <c r="T140" s="140"/>
      <c r="U140" s="140"/>
      <c r="V140" s="140"/>
      <c r="W140" s="106"/>
      <c r="AO140" s="110"/>
      <c r="AP140" s="147"/>
      <c r="AQ140" s="110"/>
      <c r="AR140" s="148"/>
    </row>
    <row r="141" spans="1:44" x14ac:dyDescent="0.25">
      <c r="A141" s="106"/>
      <c r="B141" s="3"/>
      <c r="C141" s="106"/>
      <c r="D141" s="106"/>
      <c r="E141" s="106"/>
      <c r="F141" s="106"/>
      <c r="G141" s="141"/>
      <c r="H141" s="142"/>
      <c r="I141" s="143"/>
      <c r="J141" s="144"/>
      <c r="K141" s="145"/>
      <c r="L141" s="143"/>
      <c r="M141" s="144"/>
      <c r="N141" s="144"/>
      <c r="O141" s="141"/>
      <c r="P141" s="141"/>
      <c r="Q141" s="146"/>
      <c r="R141" s="140"/>
      <c r="S141" s="140"/>
      <c r="T141" s="140"/>
      <c r="U141" s="140"/>
      <c r="V141" s="140"/>
      <c r="W141" s="106"/>
      <c r="AO141" s="110"/>
      <c r="AP141" s="147"/>
      <c r="AQ141" s="110"/>
      <c r="AR141" s="148"/>
    </row>
    <row r="142" spans="1:44" x14ac:dyDescent="0.25">
      <c r="A142" s="106"/>
      <c r="B142" s="3"/>
      <c r="C142" s="106"/>
      <c r="D142" s="106"/>
      <c r="E142" s="106"/>
      <c r="F142" s="106"/>
      <c r="G142" s="141"/>
      <c r="H142" s="142"/>
      <c r="I142" s="143"/>
      <c r="J142" s="144"/>
      <c r="K142" s="145"/>
      <c r="L142" s="143"/>
      <c r="M142" s="144"/>
      <c r="N142" s="144"/>
      <c r="O142" s="141"/>
      <c r="P142" s="141"/>
      <c r="Q142" s="146"/>
      <c r="R142" s="140"/>
      <c r="S142" s="140"/>
      <c r="T142" s="140"/>
      <c r="U142" s="140"/>
      <c r="V142" s="140"/>
      <c r="W142" s="106"/>
      <c r="AO142" s="110"/>
      <c r="AP142" s="147"/>
      <c r="AQ142" s="110"/>
      <c r="AR142" s="148"/>
    </row>
    <row r="143" spans="1:44" x14ac:dyDescent="0.25">
      <c r="A143" s="106"/>
      <c r="B143" s="3"/>
      <c r="C143" s="106"/>
      <c r="D143" s="106"/>
      <c r="E143" s="106"/>
      <c r="F143" s="106"/>
      <c r="G143" s="141"/>
      <c r="H143" s="142"/>
      <c r="I143" s="143"/>
      <c r="J143" s="144"/>
      <c r="K143" s="145"/>
      <c r="L143" s="143"/>
      <c r="M143" s="144"/>
      <c r="N143" s="144"/>
      <c r="O143" s="141"/>
      <c r="P143" s="141"/>
      <c r="Q143" s="146"/>
      <c r="R143" s="140"/>
      <c r="S143" s="140"/>
      <c r="T143" s="140"/>
      <c r="U143" s="140"/>
      <c r="V143" s="140"/>
      <c r="W143" s="106"/>
      <c r="AO143" s="110"/>
      <c r="AP143" s="147"/>
      <c r="AQ143" s="110"/>
      <c r="AR143" s="148"/>
    </row>
    <row r="144" spans="1:44" x14ac:dyDescent="0.25">
      <c r="A144" s="106"/>
      <c r="B144" s="3"/>
      <c r="C144" s="106"/>
      <c r="D144" s="106"/>
      <c r="E144" s="106"/>
      <c r="F144" s="106"/>
      <c r="G144" s="141"/>
      <c r="H144" s="142"/>
      <c r="I144" s="143"/>
      <c r="J144" s="144"/>
      <c r="K144" s="145"/>
      <c r="L144" s="143"/>
      <c r="M144" s="144"/>
      <c r="N144" s="144"/>
      <c r="O144" s="141"/>
      <c r="P144" s="141"/>
      <c r="Q144" s="146"/>
      <c r="R144" s="140"/>
      <c r="S144" s="140"/>
      <c r="T144" s="140"/>
      <c r="U144" s="140"/>
      <c r="V144" s="140"/>
      <c r="W144" s="106"/>
      <c r="AO144" s="110"/>
      <c r="AP144" s="147"/>
      <c r="AQ144" s="110"/>
      <c r="AR144" s="148"/>
    </row>
    <row r="145" spans="1:44" x14ac:dyDescent="0.25">
      <c r="A145" s="106"/>
      <c r="B145" s="3"/>
      <c r="C145" s="106"/>
      <c r="D145" s="106"/>
      <c r="E145" s="106"/>
      <c r="F145" s="106"/>
      <c r="G145" s="141"/>
      <c r="H145" s="142"/>
      <c r="I145" s="143"/>
      <c r="J145" s="144"/>
      <c r="K145" s="145"/>
      <c r="L145" s="143"/>
      <c r="M145" s="144"/>
      <c r="N145" s="144"/>
      <c r="O145" s="141"/>
      <c r="P145" s="141"/>
      <c r="Q145" s="146"/>
      <c r="R145" s="140"/>
      <c r="S145" s="140"/>
      <c r="T145" s="140"/>
      <c r="U145" s="140"/>
      <c r="V145" s="140"/>
      <c r="W145" s="106"/>
      <c r="AO145" s="110"/>
      <c r="AP145" s="147"/>
      <c r="AQ145" s="110"/>
      <c r="AR145" s="148"/>
    </row>
    <row r="146" spans="1:44" x14ac:dyDescent="0.25">
      <c r="A146" s="106"/>
      <c r="B146" s="3"/>
      <c r="C146" s="106"/>
      <c r="D146" s="106"/>
      <c r="E146" s="106"/>
      <c r="F146" s="106"/>
      <c r="G146" s="141"/>
      <c r="H146" s="142"/>
      <c r="I146" s="143"/>
      <c r="J146" s="144"/>
      <c r="K146" s="145"/>
      <c r="L146" s="143"/>
      <c r="M146" s="144"/>
      <c r="N146" s="144"/>
      <c r="O146" s="141"/>
      <c r="P146" s="141"/>
      <c r="Q146" s="146"/>
      <c r="R146" s="140"/>
      <c r="S146" s="140"/>
      <c r="T146" s="140"/>
      <c r="U146" s="140"/>
      <c r="V146" s="140"/>
      <c r="W146" s="106"/>
      <c r="AO146" s="110"/>
      <c r="AP146" s="147"/>
      <c r="AQ146" s="110"/>
      <c r="AR146" s="148"/>
    </row>
    <row r="147" spans="1:44" x14ac:dyDescent="0.25">
      <c r="A147" s="106"/>
      <c r="B147" s="3"/>
      <c r="C147" s="106"/>
      <c r="D147" s="106"/>
      <c r="E147" s="106"/>
      <c r="F147" s="106"/>
      <c r="G147" s="141"/>
      <c r="H147" s="142"/>
      <c r="I147" s="143"/>
      <c r="J147" s="144"/>
      <c r="K147" s="145"/>
      <c r="L147" s="143"/>
      <c r="M147" s="144"/>
      <c r="N147" s="144"/>
      <c r="O147" s="141"/>
      <c r="P147" s="141"/>
      <c r="Q147" s="146"/>
      <c r="R147" s="140"/>
      <c r="S147" s="140"/>
      <c r="T147" s="140"/>
      <c r="U147" s="140"/>
      <c r="V147" s="140"/>
      <c r="W147" s="106"/>
      <c r="AO147" s="110"/>
      <c r="AP147" s="147"/>
      <c r="AQ147" s="110"/>
      <c r="AR147" s="148"/>
    </row>
    <row r="148" spans="1:44" x14ac:dyDescent="0.25">
      <c r="A148" s="106"/>
      <c r="B148" s="3"/>
      <c r="C148" s="106"/>
      <c r="D148" s="106"/>
      <c r="E148" s="106"/>
      <c r="F148" s="106"/>
      <c r="G148" s="141"/>
      <c r="H148" s="142"/>
      <c r="I148" s="143"/>
      <c r="J148" s="144"/>
      <c r="K148" s="145"/>
      <c r="L148" s="143"/>
      <c r="M148" s="144"/>
      <c r="N148" s="144"/>
      <c r="O148" s="141"/>
      <c r="P148" s="141"/>
      <c r="Q148" s="146"/>
      <c r="R148" s="140"/>
      <c r="S148" s="140"/>
      <c r="T148" s="140"/>
      <c r="U148" s="140"/>
      <c r="V148" s="140"/>
      <c r="W148" s="106"/>
      <c r="AO148" s="110"/>
      <c r="AP148" s="147"/>
      <c r="AQ148" s="110"/>
      <c r="AR148" s="148"/>
    </row>
    <row r="149" spans="1:44" x14ac:dyDescent="0.25">
      <c r="A149" s="106"/>
      <c r="B149" s="3"/>
      <c r="C149" s="106"/>
      <c r="D149" s="106"/>
      <c r="E149" s="106"/>
      <c r="F149" s="106"/>
      <c r="G149" s="141"/>
      <c r="H149" s="142"/>
      <c r="I149" s="143"/>
      <c r="J149" s="144"/>
      <c r="K149" s="145"/>
      <c r="L149" s="143"/>
      <c r="M149" s="144"/>
      <c r="N149" s="144"/>
      <c r="O149" s="141"/>
      <c r="P149" s="141"/>
      <c r="Q149" s="146"/>
      <c r="R149" s="140"/>
      <c r="S149" s="140"/>
      <c r="T149" s="140"/>
      <c r="U149" s="140"/>
      <c r="V149" s="140"/>
      <c r="W149" s="106"/>
      <c r="AO149" s="110"/>
      <c r="AP149" s="147"/>
      <c r="AQ149" s="110"/>
      <c r="AR149" s="148"/>
    </row>
    <row r="150" spans="1:44" x14ac:dyDescent="0.25">
      <c r="A150" s="106"/>
      <c r="B150" s="3"/>
      <c r="C150" s="106"/>
      <c r="D150" s="106"/>
      <c r="E150" s="106"/>
      <c r="F150" s="106"/>
      <c r="G150" s="141"/>
      <c r="H150" s="142"/>
      <c r="I150" s="143"/>
      <c r="J150" s="144"/>
      <c r="K150" s="145"/>
      <c r="L150" s="143"/>
      <c r="M150" s="144"/>
      <c r="N150" s="144"/>
      <c r="O150" s="141"/>
      <c r="P150" s="141"/>
      <c r="Q150" s="146"/>
      <c r="R150" s="140"/>
      <c r="S150" s="140"/>
      <c r="T150" s="140"/>
      <c r="U150" s="140"/>
      <c r="V150" s="140"/>
      <c r="W150" s="106"/>
      <c r="AO150" s="110"/>
      <c r="AP150" s="147"/>
      <c r="AQ150" s="110"/>
      <c r="AR150" s="148"/>
    </row>
    <row r="151" spans="1:44" x14ac:dyDescent="0.25">
      <c r="A151" s="106"/>
      <c r="B151" s="3"/>
      <c r="C151" s="106"/>
      <c r="D151" s="106"/>
      <c r="E151" s="106"/>
      <c r="F151" s="106"/>
      <c r="G151" s="141"/>
      <c r="H151" s="142"/>
      <c r="I151" s="143"/>
      <c r="J151" s="144"/>
      <c r="K151" s="145"/>
      <c r="L151" s="143"/>
      <c r="M151" s="144"/>
      <c r="N151" s="144"/>
      <c r="O151" s="141"/>
      <c r="P151" s="141"/>
      <c r="Q151" s="146"/>
      <c r="R151" s="140"/>
      <c r="S151" s="140"/>
      <c r="T151" s="140"/>
      <c r="U151" s="140"/>
      <c r="V151" s="140"/>
      <c r="W151" s="106"/>
      <c r="AO151" s="110"/>
      <c r="AP151" s="147"/>
      <c r="AQ151" s="110"/>
      <c r="AR151" s="148"/>
    </row>
    <row r="152" spans="1:44" x14ac:dyDescent="0.25">
      <c r="A152" s="106"/>
      <c r="B152" s="3"/>
      <c r="C152" s="106"/>
      <c r="D152" s="106"/>
      <c r="E152" s="106"/>
      <c r="F152" s="106"/>
      <c r="G152" s="141"/>
      <c r="H152" s="142"/>
      <c r="I152" s="143"/>
      <c r="J152" s="144"/>
      <c r="K152" s="145"/>
      <c r="L152" s="143"/>
      <c r="M152" s="144"/>
      <c r="N152" s="144"/>
      <c r="O152" s="141"/>
      <c r="P152" s="141"/>
      <c r="Q152" s="146"/>
      <c r="R152" s="140"/>
      <c r="S152" s="140"/>
      <c r="T152" s="140"/>
      <c r="U152" s="140"/>
      <c r="V152" s="140"/>
      <c r="W152" s="106"/>
      <c r="AO152" s="110"/>
      <c r="AP152" s="147"/>
      <c r="AQ152" s="110"/>
      <c r="AR152" s="148"/>
    </row>
    <row r="153" spans="1:44" x14ac:dyDescent="0.25">
      <c r="A153" s="106"/>
      <c r="B153" s="3"/>
      <c r="C153" s="106"/>
      <c r="D153" s="106"/>
      <c r="E153" s="106"/>
      <c r="F153" s="106"/>
      <c r="G153" s="141"/>
      <c r="H153" s="142"/>
      <c r="I153" s="143"/>
      <c r="J153" s="144"/>
      <c r="K153" s="145"/>
      <c r="L153" s="143"/>
      <c r="M153" s="144"/>
      <c r="N153" s="144"/>
      <c r="O153" s="141"/>
      <c r="P153" s="141"/>
      <c r="Q153" s="146"/>
      <c r="R153" s="140"/>
      <c r="S153" s="140"/>
      <c r="T153" s="140"/>
      <c r="U153" s="140"/>
      <c r="V153" s="140"/>
      <c r="W153" s="106"/>
      <c r="AO153" s="110"/>
      <c r="AP153" s="147"/>
      <c r="AQ153" s="110"/>
      <c r="AR153" s="148"/>
    </row>
    <row r="154" spans="1:44" x14ac:dyDescent="0.25">
      <c r="A154" s="106"/>
      <c r="B154" s="3"/>
      <c r="C154" s="106"/>
      <c r="D154" s="106"/>
      <c r="E154" s="106"/>
      <c r="F154" s="106"/>
      <c r="G154" s="141"/>
      <c r="H154" s="142"/>
      <c r="I154" s="143"/>
      <c r="J154" s="144"/>
      <c r="K154" s="145"/>
      <c r="L154" s="143"/>
      <c r="M154" s="144"/>
      <c r="N154" s="144"/>
      <c r="O154" s="141"/>
      <c r="P154" s="141"/>
      <c r="Q154" s="146"/>
      <c r="R154" s="140"/>
      <c r="S154" s="140"/>
      <c r="T154" s="140"/>
      <c r="U154" s="140"/>
      <c r="V154" s="140"/>
      <c r="W154" s="106"/>
      <c r="AO154" s="110"/>
      <c r="AP154" s="147"/>
      <c r="AQ154" s="110"/>
      <c r="AR154" s="148"/>
    </row>
    <row r="155" spans="1:44" x14ac:dyDescent="0.25">
      <c r="A155" s="106"/>
      <c r="B155" s="3"/>
      <c r="C155" s="106"/>
      <c r="D155" s="106"/>
      <c r="E155" s="106"/>
      <c r="F155" s="106"/>
      <c r="G155" s="141"/>
      <c r="H155" s="142"/>
      <c r="I155" s="143"/>
      <c r="J155" s="144"/>
      <c r="K155" s="145"/>
      <c r="L155" s="143"/>
      <c r="M155" s="144"/>
      <c r="N155" s="144"/>
      <c r="O155" s="141"/>
      <c r="P155" s="141"/>
      <c r="Q155" s="146"/>
      <c r="R155" s="140"/>
      <c r="S155" s="140"/>
      <c r="T155" s="140"/>
      <c r="U155" s="140"/>
      <c r="V155" s="140"/>
      <c r="W155" s="106"/>
      <c r="AO155" s="110"/>
      <c r="AP155" s="147"/>
      <c r="AQ155" s="110"/>
      <c r="AR155" s="148"/>
    </row>
    <row r="156" spans="1:44" x14ac:dyDescent="0.25">
      <c r="A156" s="106"/>
      <c r="B156" s="3"/>
      <c r="C156" s="106"/>
      <c r="D156" s="106"/>
      <c r="E156" s="106"/>
      <c r="F156" s="106"/>
      <c r="G156" s="141"/>
      <c r="H156" s="142"/>
      <c r="I156" s="143"/>
      <c r="J156" s="144"/>
      <c r="K156" s="145"/>
      <c r="L156" s="143"/>
      <c r="M156" s="144"/>
      <c r="N156" s="144"/>
      <c r="O156" s="141"/>
      <c r="P156" s="141"/>
      <c r="Q156" s="146"/>
      <c r="R156" s="140"/>
      <c r="S156" s="140"/>
      <c r="T156" s="140"/>
      <c r="U156" s="140"/>
      <c r="V156" s="140"/>
      <c r="W156" s="106"/>
      <c r="AO156" s="110"/>
      <c r="AP156" s="147"/>
      <c r="AQ156" s="110"/>
      <c r="AR156" s="148"/>
    </row>
    <row r="157" spans="1:44" x14ac:dyDescent="0.25">
      <c r="A157" s="106"/>
      <c r="B157" s="3"/>
      <c r="C157" s="106"/>
      <c r="D157" s="106"/>
      <c r="E157" s="106"/>
      <c r="F157" s="106"/>
      <c r="G157" s="141"/>
      <c r="H157" s="142"/>
      <c r="I157" s="143"/>
      <c r="J157" s="144"/>
      <c r="K157" s="145"/>
      <c r="L157" s="143"/>
      <c r="M157" s="144"/>
      <c r="N157" s="144"/>
      <c r="O157" s="141"/>
      <c r="P157" s="141"/>
      <c r="Q157" s="146"/>
      <c r="R157" s="140"/>
      <c r="S157" s="140"/>
      <c r="T157" s="140"/>
      <c r="U157" s="140"/>
      <c r="V157" s="140"/>
      <c r="W157" s="106"/>
      <c r="AO157" s="110"/>
      <c r="AP157" s="147"/>
      <c r="AQ157" s="110"/>
      <c r="AR157" s="148"/>
    </row>
    <row r="158" spans="1:44" x14ac:dyDescent="0.25">
      <c r="A158" s="106"/>
      <c r="B158" s="3"/>
      <c r="C158" s="106"/>
      <c r="D158" s="106"/>
      <c r="E158" s="106"/>
      <c r="F158" s="106"/>
      <c r="G158" s="141"/>
      <c r="H158" s="142"/>
      <c r="I158" s="143"/>
      <c r="J158" s="144"/>
      <c r="K158" s="145"/>
      <c r="L158" s="143"/>
      <c r="M158" s="144"/>
      <c r="N158" s="144"/>
      <c r="O158" s="141"/>
      <c r="P158" s="141"/>
      <c r="Q158" s="146"/>
      <c r="R158" s="140"/>
      <c r="S158" s="140"/>
      <c r="T158" s="140"/>
      <c r="U158" s="140"/>
      <c r="V158" s="140"/>
      <c r="W158" s="106"/>
      <c r="AO158" s="110"/>
      <c r="AP158" s="147"/>
      <c r="AQ158" s="110"/>
      <c r="AR158" s="148"/>
    </row>
    <row r="159" spans="1:44" x14ac:dyDescent="0.25">
      <c r="A159" s="106"/>
      <c r="B159" s="3"/>
      <c r="C159" s="106"/>
      <c r="D159" s="106"/>
      <c r="E159" s="106"/>
      <c r="F159" s="106"/>
      <c r="G159" s="141"/>
      <c r="H159" s="142"/>
      <c r="I159" s="143"/>
      <c r="J159" s="144"/>
      <c r="K159" s="145"/>
      <c r="L159" s="143"/>
      <c r="M159" s="144"/>
      <c r="N159" s="144"/>
      <c r="O159" s="141"/>
      <c r="P159" s="141"/>
      <c r="Q159" s="146"/>
      <c r="R159" s="140"/>
      <c r="S159" s="140"/>
      <c r="T159" s="140"/>
      <c r="U159" s="140"/>
      <c r="V159" s="140"/>
      <c r="W159" s="106"/>
      <c r="AO159" s="110"/>
      <c r="AP159" s="147"/>
      <c r="AQ159" s="110"/>
      <c r="AR159" s="148"/>
    </row>
    <row r="160" spans="1:44" x14ac:dyDescent="0.25">
      <c r="A160" s="106"/>
      <c r="B160" s="3"/>
      <c r="C160" s="106"/>
      <c r="D160" s="106"/>
      <c r="E160" s="106"/>
      <c r="F160" s="106"/>
      <c r="G160" s="141"/>
      <c r="H160" s="142"/>
      <c r="I160" s="143"/>
      <c r="J160" s="144"/>
      <c r="K160" s="145"/>
      <c r="L160" s="143"/>
      <c r="M160" s="144"/>
      <c r="N160" s="144"/>
      <c r="O160" s="141"/>
      <c r="P160" s="141"/>
      <c r="Q160" s="146"/>
      <c r="R160" s="140"/>
      <c r="S160" s="140"/>
      <c r="T160" s="140"/>
      <c r="U160" s="140"/>
      <c r="V160" s="140"/>
      <c r="W160" s="106"/>
      <c r="AO160" s="110"/>
      <c r="AP160" s="147"/>
      <c r="AQ160" s="110"/>
      <c r="AR160" s="148"/>
    </row>
    <row r="161" spans="1:44" x14ac:dyDescent="0.25">
      <c r="A161" s="106"/>
      <c r="B161" s="3"/>
      <c r="C161" s="106"/>
      <c r="D161" s="106"/>
      <c r="E161" s="106"/>
      <c r="F161" s="106"/>
      <c r="G161" s="141"/>
      <c r="H161" s="142"/>
      <c r="I161" s="143"/>
      <c r="J161" s="144"/>
      <c r="K161" s="145"/>
      <c r="L161" s="143"/>
      <c r="M161" s="144"/>
      <c r="N161" s="144"/>
      <c r="O161" s="141"/>
      <c r="P161" s="141"/>
      <c r="Q161" s="146"/>
      <c r="R161" s="140"/>
      <c r="S161" s="140"/>
      <c r="T161" s="140"/>
      <c r="U161" s="140"/>
      <c r="V161" s="140"/>
      <c r="W161" s="106"/>
      <c r="AO161" s="110"/>
      <c r="AP161" s="147"/>
      <c r="AQ161" s="110"/>
      <c r="AR161" s="148"/>
    </row>
    <row r="162" spans="1:44" x14ac:dyDescent="0.25">
      <c r="A162" s="106"/>
      <c r="B162" s="3"/>
      <c r="C162" s="106"/>
      <c r="D162" s="106"/>
      <c r="E162" s="106"/>
      <c r="F162" s="106"/>
      <c r="G162" s="141"/>
      <c r="H162" s="142"/>
      <c r="I162" s="143"/>
      <c r="J162" s="144"/>
      <c r="K162" s="145"/>
      <c r="L162" s="143"/>
      <c r="M162" s="144"/>
      <c r="N162" s="144"/>
      <c r="O162" s="141"/>
      <c r="P162" s="141"/>
      <c r="Q162" s="146"/>
      <c r="R162" s="140"/>
      <c r="S162" s="140"/>
      <c r="T162" s="140"/>
      <c r="U162" s="140"/>
      <c r="V162" s="140"/>
      <c r="W162" s="106"/>
      <c r="AO162" s="110"/>
      <c r="AP162" s="147"/>
      <c r="AQ162" s="110"/>
      <c r="AR162" s="148"/>
    </row>
    <row r="163" spans="1:44" x14ac:dyDescent="0.25">
      <c r="A163" s="106"/>
      <c r="B163" s="3"/>
      <c r="C163" s="106"/>
      <c r="D163" s="106"/>
      <c r="E163" s="106"/>
      <c r="F163" s="106"/>
      <c r="G163" s="141"/>
      <c r="H163" s="142"/>
      <c r="I163" s="143"/>
      <c r="J163" s="144"/>
      <c r="K163" s="145"/>
      <c r="L163" s="143"/>
      <c r="M163" s="144"/>
      <c r="N163" s="144"/>
      <c r="O163" s="141"/>
      <c r="P163" s="141"/>
      <c r="Q163" s="146"/>
      <c r="R163" s="140"/>
      <c r="S163" s="140"/>
      <c r="T163" s="140"/>
      <c r="U163" s="140"/>
      <c r="V163" s="140"/>
      <c r="W163" s="106"/>
      <c r="AO163" s="110"/>
      <c r="AP163" s="147"/>
      <c r="AQ163" s="110"/>
      <c r="AR163" s="148"/>
    </row>
    <row r="164" spans="1:44" x14ac:dyDescent="0.25">
      <c r="A164" s="106"/>
      <c r="B164" s="3"/>
      <c r="C164" s="106"/>
      <c r="D164" s="106"/>
      <c r="E164" s="106"/>
      <c r="F164" s="106"/>
      <c r="G164" s="141"/>
      <c r="H164" s="142"/>
      <c r="I164" s="143"/>
      <c r="J164" s="144"/>
      <c r="K164" s="145"/>
      <c r="L164" s="143"/>
      <c r="M164" s="144"/>
      <c r="N164" s="144"/>
      <c r="O164" s="141"/>
      <c r="P164" s="141"/>
      <c r="Q164" s="146"/>
      <c r="R164" s="140"/>
      <c r="S164" s="140"/>
      <c r="T164" s="140"/>
      <c r="U164" s="140"/>
      <c r="V164" s="140"/>
      <c r="W164" s="106"/>
      <c r="AO164" s="110"/>
      <c r="AP164" s="147"/>
      <c r="AQ164" s="110"/>
      <c r="AR164" s="148"/>
    </row>
    <row r="165" spans="1:44" x14ac:dyDescent="0.25">
      <c r="A165" s="106"/>
      <c r="B165" s="3"/>
      <c r="C165" s="106"/>
      <c r="D165" s="106"/>
      <c r="E165" s="106"/>
      <c r="F165" s="106"/>
      <c r="G165" s="141"/>
      <c r="H165" s="142"/>
      <c r="I165" s="143"/>
      <c r="J165" s="144"/>
      <c r="K165" s="145"/>
      <c r="L165" s="143"/>
      <c r="M165" s="144"/>
      <c r="N165" s="144"/>
      <c r="O165" s="141"/>
      <c r="P165" s="141"/>
      <c r="Q165" s="146"/>
      <c r="R165" s="140"/>
      <c r="S165" s="140"/>
      <c r="T165" s="140"/>
      <c r="U165" s="140"/>
      <c r="V165" s="140"/>
      <c r="W165" s="106"/>
      <c r="AO165" s="110"/>
      <c r="AP165" s="147"/>
      <c r="AQ165" s="110"/>
      <c r="AR165" s="148"/>
    </row>
    <row r="166" spans="1:44" x14ac:dyDescent="0.25">
      <c r="A166" s="106"/>
      <c r="B166" s="3"/>
      <c r="C166" s="106"/>
      <c r="D166" s="106"/>
      <c r="E166" s="106"/>
      <c r="F166" s="106"/>
      <c r="G166" s="141"/>
      <c r="H166" s="142"/>
      <c r="I166" s="143"/>
      <c r="J166" s="144"/>
      <c r="K166" s="145"/>
      <c r="L166" s="143"/>
      <c r="M166" s="144"/>
      <c r="N166" s="144"/>
      <c r="O166" s="141"/>
      <c r="P166" s="141"/>
      <c r="Q166" s="146"/>
      <c r="R166" s="140"/>
      <c r="S166" s="140"/>
      <c r="T166" s="140"/>
      <c r="U166" s="140"/>
      <c r="V166" s="140"/>
      <c r="W166" s="106"/>
      <c r="AO166" s="110"/>
      <c r="AP166" s="147"/>
      <c r="AQ166" s="110"/>
      <c r="AR166" s="148"/>
    </row>
    <row r="167" spans="1:44" x14ac:dyDescent="0.25">
      <c r="A167" s="106"/>
      <c r="B167" s="3"/>
      <c r="C167" s="106"/>
      <c r="D167" s="106"/>
      <c r="E167" s="106"/>
      <c r="F167" s="106"/>
      <c r="G167" s="141"/>
      <c r="H167" s="142"/>
      <c r="I167" s="143"/>
      <c r="J167" s="144"/>
      <c r="K167" s="145"/>
      <c r="L167" s="143"/>
      <c r="M167" s="144"/>
      <c r="N167" s="144"/>
      <c r="O167" s="141"/>
      <c r="P167" s="141"/>
      <c r="Q167" s="146"/>
      <c r="R167" s="140"/>
      <c r="S167" s="140"/>
      <c r="T167" s="140"/>
      <c r="U167" s="140"/>
      <c r="V167" s="140"/>
      <c r="W167" s="106"/>
      <c r="AO167" s="110"/>
      <c r="AP167" s="147"/>
      <c r="AQ167" s="110"/>
      <c r="AR167" s="148"/>
    </row>
    <row r="168" spans="1:44" x14ac:dyDescent="0.25">
      <c r="A168" s="106"/>
      <c r="B168" s="3"/>
      <c r="C168" s="106"/>
      <c r="D168" s="106"/>
      <c r="E168" s="106"/>
      <c r="F168" s="106"/>
      <c r="G168" s="141"/>
      <c r="H168" s="142"/>
      <c r="I168" s="143"/>
      <c r="J168" s="144"/>
      <c r="K168" s="145"/>
      <c r="L168" s="143"/>
      <c r="M168" s="144"/>
      <c r="N168" s="144"/>
      <c r="O168" s="141"/>
      <c r="P168" s="141"/>
      <c r="Q168" s="146"/>
      <c r="R168" s="140"/>
      <c r="S168" s="140"/>
      <c r="T168" s="140"/>
      <c r="U168" s="140"/>
      <c r="V168" s="140"/>
      <c r="W168" s="106"/>
      <c r="AO168" s="110"/>
      <c r="AP168" s="147"/>
      <c r="AQ168" s="110"/>
      <c r="AR168" s="148"/>
    </row>
    <row r="169" spans="1:44" x14ac:dyDescent="0.25">
      <c r="A169" s="106"/>
      <c r="B169" s="3"/>
      <c r="C169" s="106"/>
      <c r="D169" s="106"/>
      <c r="E169" s="106"/>
      <c r="F169" s="106"/>
      <c r="G169" s="141"/>
      <c r="H169" s="142"/>
      <c r="I169" s="143"/>
      <c r="J169" s="144"/>
      <c r="K169" s="145"/>
      <c r="L169" s="143"/>
      <c r="M169" s="144"/>
      <c r="N169" s="144"/>
      <c r="O169" s="141"/>
      <c r="P169" s="141"/>
      <c r="Q169" s="146"/>
      <c r="R169" s="140"/>
      <c r="S169" s="140"/>
      <c r="T169" s="140"/>
      <c r="U169" s="140"/>
      <c r="V169" s="140"/>
      <c r="W169" s="106"/>
      <c r="AO169" s="110"/>
      <c r="AP169" s="147"/>
      <c r="AQ169" s="110"/>
      <c r="AR169" s="148"/>
    </row>
    <row r="170" spans="1:44" x14ac:dyDescent="0.25">
      <c r="A170" s="106"/>
      <c r="B170" s="3"/>
      <c r="C170" s="106"/>
      <c r="D170" s="106"/>
      <c r="E170" s="106"/>
      <c r="F170" s="106"/>
      <c r="G170" s="141"/>
      <c r="H170" s="142"/>
      <c r="I170" s="143"/>
      <c r="J170" s="144"/>
      <c r="K170" s="145"/>
      <c r="L170" s="143"/>
      <c r="M170" s="144"/>
      <c r="N170" s="144"/>
      <c r="O170" s="141"/>
      <c r="P170" s="141"/>
      <c r="Q170" s="146"/>
      <c r="R170" s="140"/>
      <c r="S170" s="140"/>
      <c r="T170" s="140"/>
      <c r="U170" s="140"/>
      <c r="V170" s="140"/>
      <c r="W170" s="106"/>
      <c r="AO170" s="110"/>
      <c r="AP170" s="147"/>
      <c r="AQ170" s="110"/>
      <c r="AR170" s="148"/>
    </row>
    <row r="171" spans="1:44" x14ac:dyDescent="0.25">
      <c r="A171" s="106"/>
      <c r="B171" s="3"/>
      <c r="C171" s="106"/>
      <c r="D171" s="106"/>
      <c r="E171" s="106"/>
      <c r="F171" s="106"/>
      <c r="G171" s="141"/>
      <c r="H171" s="142"/>
      <c r="I171" s="143"/>
      <c r="J171" s="144"/>
      <c r="K171" s="145"/>
      <c r="L171" s="143"/>
      <c r="M171" s="144"/>
      <c r="N171" s="144"/>
      <c r="O171" s="141"/>
      <c r="P171" s="141"/>
      <c r="Q171" s="146"/>
      <c r="R171" s="140"/>
      <c r="S171" s="140"/>
      <c r="T171" s="140"/>
      <c r="U171" s="140"/>
      <c r="V171" s="140"/>
      <c r="W171" s="106"/>
      <c r="AO171" s="110"/>
      <c r="AP171" s="147"/>
      <c r="AQ171" s="110"/>
      <c r="AR171" s="148"/>
    </row>
    <row r="172" spans="1:44" x14ac:dyDescent="0.25">
      <c r="A172" s="106"/>
      <c r="B172" s="3"/>
      <c r="C172" s="106"/>
      <c r="D172" s="106"/>
      <c r="E172" s="106"/>
      <c r="F172" s="106"/>
      <c r="G172" s="141"/>
      <c r="H172" s="142"/>
      <c r="I172" s="143"/>
      <c r="J172" s="144"/>
      <c r="K172" s="145"/>
      <c r="L172" s="143"/>
      <c r="M172" s="144"/>
      <c r="N172" s="144"/>
      <c r="O172" s="141"/>
      <c r="P172" s="141"/>
      <c r="Q172" s="146"/>
      <c r="R172" s="140"/>
      <c r="S172" s="140"/>
      <c r="T172" s="140"/>
      <c r="U172" s="140"/>
      <c r="V172" s="140"/>
      <c r="W172" s="106"/>
      <c r="AO172" s="110"/>
      <c r="AP172" s="147"/>
      <c r="AQ172" s="110"/>
      <c r="AR172" s="148"/>
    </row>
    <row r="173" spans="1:44" x14ac:dyDescent="0.25">
      <c r="A173" s="106"/>
      <c r="B173" s="3"/>
      <c r="C173" s="106"/>
      <c r="D173" s="106"/>
      <c r="E173" s="106"/>
      <c r="F173" s="106"/>
      <c r="G173" s="141"/>
      <c r="H173" s="142"/>
      <c r="I173" s="143"/>
      <c r="J173" s="144"/>
      <c r="K173" s="145"/>
      <c r="L173" s="143"/>
      <c r="M173" s="144"/>
      <c r="N173" s="144"/>
      <c r="O173" s="141"/>
      <c r="P173" s="141"/>
      <c r="Q173" s="146"/>
      <c r="R173" s="140"/>
      <c r="S173" s="140"/>
      <c r="T173" s="140"/>
      <c r="U173" s="140"/>
      <c r="V173" s="140"/>
      <c r="W173" s="106"/>
      <c r="AO173" s="110"/>
      <c r="AP173" s="147"/>
      <c r="AQ173" s="110"/>
      <c r="AR173" s="148"/>
    </row>
    <row r="174" spans="1:44" x14ac:dyDescent="0.25">
      <c r="A174" s="106"/>
      <c r="B174" s="3"/>
      <c r="C174" s="106"/>
      <c r="D174" s="106"/>
      <c r="E174" s="106"/>
      <c r="F174" s="106"/>
      <c r="G174" s="141"/>
      <c r="H174" s="142"/>
      <c r="I174" s="143"/>
      <c r="J174" s="144"/>
      <c r="K174" s="145"/>
      <c r="L174" s="143"/>
      <c r="M174" s="144"/>
      <c r="N174" s="144"/>
      <c r="O174" s="141"/>
      <c r="P174" s="141"/>
      <c r="Q174" s="146"/>
      <c r="R174" s="140"/>
      <c r="S174" s="140"/>
      <c r="T174" s="140"/>
      <c r="U174" s="140"/>
      <c r="V174" s="140"/>
      <c r="W174" s="106"/>
      <c r="AO174" s="110"/>
      <c r="AP174" s="147"/>
      <c r="AQ174" s="110"/>
      <c r="AR174" s="148"/>
    </row>
    <row r="175" spans="1:44" x14ac:dyDescent="0.25">
      <c r="A175" s="106"/>
      <c r="B175" s="3"/>
      <c r="C175" s="106"/>
      <c r="D175" s="106"/>
      <c r="E175" s="106"/>
      <c r="F175" s="106"/>
      <c r="G175" s="141"/>
      <c r="H175" s="142"/>
      <c r="I175" s="143"/>
      <c r="J175" s="144"/>
      <c r="K175" s="145"/>
      <c r="L175" s="143"/>
      <c r="M175" s="144"/>
      <c r="N175" s="144"/>
      <c r="O175" s="141"/>
      <c r="P175" s="141"/>
      <c r="Q175" s="146"/>
      <c r="R175" s="140"/>
      <c r="S175" s="140"/>
      <c r="T175" s="140"/>
      <c r="U175" s="140"/>
      <c r="V175" s="140"/>
      <c r="W175" s="106"/>
      <c r="AO175" s="110"/>
      <c r="AP175" s="147"/>
      <c r="AQ175" s="110"/>
      <c r="AR175" s="148"/>
    </row>
    <row r="176" spans="1:44" x14ac:dyDescent="0.25">
      <c r="A176" s="106"/>
      <c r="B176" s="3"/>
      <c r="C176" s="106"/>
      <c r="D176" s="106"/>
      <c r="E176" s="106"/>
      <c r="F176" s="106"/>
      <c r="G176" s="141"/>
      <c r="H176" s="142"/>
      <c r="I176" s="143"/>
      <c r="J176" s="144"/>
      <c r="K176" s="145"/>
      <c r="L176" s="143"/>
      <c r="M176" s="144"/>
      <c r="N176" s="144"/>
      <c r="O176" s="141"/>
      <c r="P176" s="141"/>
      <c r="Q176" s="146"/>
      <c r="R176" s="140"/>
      <c r="S176" s="140"/>
      <c r="T176" s="140"/>
      <c r="U176" s="140"/>
      <c r="V176" s="140"/>
      <c r="W176" s="106"/>
      <c r="AO176" s="110"/>
      <c r="AP176" s="147"/>
      <c r="AQ176" s="110"/>
      <c r="AR176" s="148"/>
    </row>
    <row r="177" spans="1:44" x14ac:dyDescent="0.25">
      <c r="A177" s="106"/>
      <c r="B177" s="3"/>
      <c r="C177" s="106"/>
      <c r="D177" s="106"/>
      <c r="E177" s="106"/>
      <c r="F177" s="106"/>
      <c r="G177" s="141"/>
      <c r="H177" s="142"/>
      <c r="I177" s="143"/>
      <c r="J177" s="144"/>
      <c r="K177" s="145"/>
      <c r="L177" s="143"/>
      <c r="M177" s="144"/>
      <c r="N177" s="144"/>
      <c r="O177" s="141"/>
      <c r="P177" s="141"/>
      <c r="Q177" s="146"/>
      <c r="R177" s="140"/>
      <c r="S177" s="140"/>
      <c r="T177" s="140"/>
      <c r="U177" s="140"/>
      <c r="V177" s="140"/>
      <c r="W177" s="106"/>
      <c r="AO177" s="110"/>
      <c r="AP177" s="147"/>
      <c r="AQ177" s="110"/>
      <c r="AR177" s="148"/>
    </row>
    <row r="178" spans="1:44" x14ac:dyDescent="0.25">
      <c r="A178" s="106"/>
      <c r="B178" s="3"/>
      <c r="C178" s="106"/>
      <c r="D178" s="106"/>
      <c r="E178" s="106"/>
      <c r="F178" s="106"/>
      <c r="G178" s="141"/>
      <c r="H178" s="142"/>
      <c r="I178" s="143"/>
      <c r="J178" s="144"/>
      <c r="K178" s="145"/>
      <c r="L178" s="143"/>
      <c r="M178" s="144"/>
      <c r="N178" s="144"/>
      <c r="O178" s="141"/>
      <c r="P178" s="141"/>
      <c r="Q178" s="146"/>
      <c r="R178" s="140"/>
      <c r="S178" s="140"/>
      <c r="T178" s="140"/>
      <c r="U178" s="140"/>
      <c r="V178" s="140"/>
      <c r="W178" s="106"/>
      <c r="AO178" s="110"/>
      <c r="AP178" s="147"/>
      <c r="AQ178" s="110"/>
      <c r="AR178" s="148"/>
    </row>
    <row r="179" spans="1:44" x14ac:dyDescent="0.25">
      <c r="A179" s="106"/>
      <c r="B179" s="3"/>
      <c r="C179" s="106"/>
      <c r="D179" s="106"/>
      <c r="E179" s="106"/>
      <c r="F179" s="106"/>
      <c r="G179" s="141"/>
      <c r="H179" s="142"/>
      <c r="I179" s="143"/>
      <c r="J179" s="144"/>
      <c r="K179" s="145"/>
      <c r="L179" s="143"/>
      <c r="M179" s="144"/>
      <c r="N179" s="144"/>
      <c r="O179" s="141"/>
      <c r="P179" s="141"/>
      <c r="Q179" s="146"/>
      <c r="R179" s="140"/>
      <c r="S179" s="140"/>
      <c r="T179" s="140"/>
      <c r="U179" s="140"/>
      <c r="V179" s="140"/>
      <c r="W179" s="106"/>
      <c r="AO179" s="110"/>
      <c r="AP179" s="147"/>
      <c r="AQ179" s="110"/>
      <c r="AR179" s="148"/>
    </row>
    <row r="180" spans="1:44" x14ac:dyDescent="0.25">
      <c r="A180" s="106"/>
      <c r="B180" s="3"/>
      <c r="C180" s="106"/>
      <c r="D180" s="106"/>
      <c r="E180" s="106"/>
      <c r="F180" s="106"/>
      <c r="G180" s="141"/>
      <c r="H180" s="142"/>
      <c r="I180" s="143"/>
      <c r="J180" s="144"/>
      <c r="K180" s="145"/>
      <c r="L180" s="143"/>
      <c r="M180" s="144"/>
      <c r="N180" s="144"/>
      <c r="O180" s="141"/>
      <c r="P180" s="141"/>
      <c r="Q180" s="146"/>
      <c r="R180" s="140"/>
      <c r="S180" s="140"/>
      <c r="T180" s="140"/>
      <c r="U180" s="140"/>
      <c r="V180" s="140"/>
      <c r="W180" s="106"/>
      <c r="AO180" s="110"/>
      <c r="AP180" s="147"/>
      <c r="AQ180" s="110"/>
      <c r="AR180" s="148"/>
    </row>
    <row r="181" spans="1:44" x14ac:dyDescent="0.25">
      <c r="A181" s="106"/>
      <c r="B181" s="3"/>
      <c r="C181" s="106"/>
      <c r="D181" s="106"/>
      <c r="E181" s="106"/>
      <c r="F181" s="106"/>
      <c r="G181" s="141"/>
      <c r="H181" s="142"/>
      <c r="I181" s="143"/>
      <c r="J181" s="144"/>
      <c r="K181" s="145"/>
      <c r="L181" s="143"/>
      <c r="M181" s="144"/>
      <c r="N181" s="144"/>
      <c r="O181" s="141"/>
      <c r="P181" s="141"/>
      <c r="Q181" s="146"/>
      <c r="R181" s="140"/>
      <c r="S181" s="140"/>
      <c r="T181" s="140"/>
      <c r="U181" s="140"/>
      <c r="V181" s="140"/>
      <c r="W181" s="106"/>
      <c r="AO181" s="110"/>
      <c r="AP181" s="147"/>
      <c r="AQ181" s="110"/>
      <c r="AR181" s="148"/>
    </row>
    <row r="182" spans="1:44" x14ac:dyDescent="0.25">
      <c r="A182" s="106"/>
      <c r="B182" s="3"/>
      <c r="C182" s="106"/>
      <c r="D182" s="106"/>
      <c r="E182" s="106"/>
      <c r="F182" s="106"/>
      <c r="G182" s="141"/>
      <c r="H182" s="142"/>
      <c r="I182" s="143"/>
      <c r="J182" s="144"/>
      <c r="K182" s="145"/>
      <c r="L182" s="143"/>
      <c r="M182" s="144"/>
      <c r="N182" s="144"/>
      <c r="O182" s="141"/>
      <c r="P182" s="141"/>
      <c r="Q182" s="146"/>
      <c r="R182" s="140"/>
      <c r="S182" s="140"/>
      <c r="T182" s="140"/>
      <c r="U182" s="140"/>
      <c r="V182" s="140"/>
      <c r="W182" s="106"/>
      <c r="AO182" s="110"/>
      <c r="AP182" s="147"/>
      <c r="AQ182" s="110"/>
      <c r="AR182" s="148"/>
    </row>
    <row r="183" spans="1:44" x14ac:dyDescent="0.25">
      <c r="A183" s="106"/>
      <c r="B183" s="3"/>
      <c r="C183" s="106"/>
      <c r="D183" s="106"/>
      <c r="E183" s="106"/>
      <c r="F183" s="106"/>
      <c r="G183" s="141"/>
      <c r="H183" s="142"/>
      <c r="I183" s="143"/>
      <c r="J183" s="144"/>
      <c r="K183" s="145"/>
      <c r="L183" s="143"/>
      <c r="M183" s="144"/>
      <c r="N183" s="144"/>
      <c r="O183" s="141"/>
      <c r="P183" s="141"/>
      <c r="Q183" s="146"/>
      <c r="R183" s="140"/>
      <c r="S183" s="140"/>
      <c r="T183" s="140"/>
      <c r="U183" s="140"/>
      <c r="V183" s="140"/>
      <c r="W183" s="106"/>
      <c r="AO183" s="110"/>
      <c r="AP183" s="147"/>
      <c r="AQ183" s="110"/>
      <c r="AR183" s="148"/>
    </row>
    <row r="184" spans="1:44" x14ac:dyDescent="0.25">
      <c r="A184" s="106"/>
      <c r="B184" s="3"/>
      <c r="C184" s="106"/>
      <c r="D184" s="106"/>
      <c r="E184" s="106"/>
      <c r="F184" s="106"/>
      <c r="G184" s="141"/>
      <c r="H184" s="142"/>
      <c r="I184" s="143"/>
      <c r="J184" s="144"/>
      <c r="K184" s="145"/>
      <c r="L184" s="143"/>
      <c r="M184" s="144"/>
      <c r="N184" s="144"/>
      <c r="O184" s="141"/>
      <c r="P184" s="141"/>
      <c r="Q184" s="146"/>
      <c r="R184" s="140"/>
      <c r="S184" s="140"/>
      <c r="T184" s="140"/>
      <c r="U184" s="140"/>
      <c r="V184" s="140"/>
      <c r="W184" s="106"/>
      <c r="AO184" s="110"/>
      <c r="AP184" s="147"/>
      <c r="AQ184" s="110"/>
      <c r="AR184" s="148"/>
    </row>
    <row r="185" spans="1:44" x14ac:dyDescent="0.25">
      <c r="A185" s="106"/>
      <c r="B185" s="3"/>
      <c r="C185" s="106"/>
      <c r="D185" s="106"/>
      <c r="E185" s="106"/>
      <c r="F185" s="106"/>
      <c r="G185" s="141"/>
      <c r="H185" s="142"/>
      <c r="I185" s="143"/>
      <c r="J185" s="144"/>
      <c r="K185" s="145"/>
      <c r="L185" s="143"/>
      <c r="M185" s="144"/>
      <c r="N185" s="144"/>
      <c r="O185" s="141"/>
      <c r="P185" s="141"/>
      <c r="Q185" s="146"/>
      <c r="R185" s="140"/>
      <c r="S185" s="140"/>
      <c r="T185" s="140"/>
      <c r="U185" s="140"/>
      <c r="V185" s="140"/>
      <c r="W185" s="106"/>
      <c r="AO185" s="110"/>
      <c r="AP185" s="147"/>
      <c r="AQ185" s="110"/>
      <c r="AR185" s="148"/>
    </row>
    <row r="186" spans="1:44" x14ac:dyDescent="0.25">
      <c r="A186" s="106"/>
      <c r="B186" s="3"/>
      <c r="C186" s="106"/>
      <c r="D186" s="106"/>
      <c r="E186" s="106"/>
      <c r="F186" s="106"/>
      <c r="G186" s="141"/>
      <c r="H186" s="142"/>
      <c r="I186" s="143"/>
      <c r="J186" s="144"/>
      <c r="K186" s="145"/>
      <c r="L186" s="143"/>
      <c r="M186" s="144"/>
      <c r="N186" s="144"/>
      <c r="O186" s="141"/>
      <c r="P186" s="141"/>
      <c r="Q186" s="146"/>
      <c r="R186" s="140"/>
      <c r="S186" s="140"/>
      <c r="T186" s="140"/>
      <c r="U186" s="140"/>
      <c r="V186" s="140"/>
      <c r="W186" s="106"/>
      <c r="AO186" s="110"/>
      <c r="AP186" s="147"/>
      <c r="AQ186" s="110"/>
      <c r="AR186" s="148"/>
    </row>
    <row r="187" spans="1:44" x14ac:dyDescent="0.25">
      <c r="A187" s="106"/>
      <c r="B187" s="3"/>
      <c r="C187" s="106"/>
      <c r="D187" s="106"/>
      <c r="E187" s="106"/>
      <c r="F187" s="106"/>
      <c r="G187" s="141"/>
      <c r="H187" s="142"/>
      <c r="I187" s="143"/>
      <c r="J187" s="144"/>
      <c r="K187" s="145"/>
      <c r="L187" s="143"/>
      <c r="M187" s="144"/>
      <c r="N187" s="144"/>
      <c r="O187" s="141"/>
      <c r="P187" s="141"/>
      <c r="Q187" s="146"/>
      <c r="R187" s="140"/>
      <c r="S187" s="140"/>
      <c r="T187" s="140"/>
      <c r="U187" s="140"/>
      <c r="V187" s="140"/>
      <c r="W187" s="106"/>
      <c r="AO187" s="110"/>
      <c r="AP187" s="147"/>
      <c r="AQ187" s="110"/>
      <c r="AR187" s="148"/>
    </row>
    <row r="188" spans="1:44" x14ac:dyDescent="0.25">
      <c r="A188" s="106"/>
      <c r="B188" s="3"/>
      <c r="C188" s="106"/>
      <c r="D188" s="106"/>
      <c r="E188" s="106"/>
      <c r="F188" s="106"/>
      <c r="G188" s="141"/>
      <c r="H188" s="142"/>
      <c r="I188" s="143"/>
      <c r="J188" s="144"/>
      <c r="K188" s="145"/>
      <c r="L188" s="143"/>
      <c r="M188" s="144"/>
      <c r="N188" s="144"/>
      <c r="O188" s="141"/>
      <c r="P188" s="141"/>
      <c r="Q188" s="146"/>
      <c r="R188" s="140"/>
      <c r="S188" s="140"/>
      <c r="T188" s="140"/>
      <c r="U188" s="140"/>
      <c r="V188" s="140"/>
      <c r="W188" s="106"/>
      <c r="AO188" s="110"/>
      <c r="AP188" s="147"/>
      <c r="AQ188" s="110"/>
      <c r="AR188" s="148"/>
    </row>
    <row r="189" spans="1:44" x14ac:dyDescent="0.25">
      <c r="A189" s="106"/>
      <c r="B189" s="3"/>
      <c r="C189" s="106"/>
      <c r="D189" s="106"/>
      <c r="E189" s="106"/>
      <c r="F189" s="106"/>
      <c r="G189" s="141"/>
      <c r="H189" s="142"/>
      <c r="I189" s="143"/>
      <c r="J189" s="144"/>
      <c r="K189" s="145"/>
      <c r="L189" s="143"/>
      <c r="M189" s="144"/>
      <c r="N189" s="144"/>
      <c r="O189" s="141"/>
      <c r="P189" s="141"/>
      <c r="Q189" s="146"/>
      <c r="R189" s="140"/>
      <c r="S189" s="140"/>
      <c r="T189" s="140"/>
      <c r="U189" s="140"/>
      <c r="V189" s="140"/>
      <c r="W189" s="106"/>
      <c r="AO189" s="110"/>
      <c r="AP189" s="147"/>
      <c r="AQ189" s="110"/>
      <c r="AR189" s="148"/>
    </row>
    <row r="190" spans="1:44" x14ac:dyDescent="0.25">
      <c r="A190" s="106"/>
      <c r="B190" s="3"/>
      <c r="C190" s="106"/>
      <c r="D190" s="106"/>
      <c r="E190" s="106"/>
      <c r="F190" s="106"/>
      <c r="G190" s="141"/>
      <c r="H190" s="142"/>
      <c r="I190" s="143"/>
      <c r="J190" s="144"/>
      <c r="K190" s="145"/>
      <c r="L190" s="143"/>
      <c r="M190" s="144"/>
      <c r="N190" s="144"/>
      <c r="O190" s="141"/>
      <c r="P190" s="141"/>
      <c r="Q190" s="146"/>
      <c r="R190" s="140"/>
      <c r="S190" s="140"/>
      <c r="T190" s="140"/>
      <c r="U190" s="140"/>
      <c r="V190" s="140"/>
      <c r="W190" s="106"/>
      <c r="AO190" s="110"/>
      <c r="AP190" s="147"/>
      <c r="AQ190" s="110"/>
      <c r="AR190" s="148"/>
    </row>
    <row r="191" spans="1:44" x14ac:dyDescent="0.25">
      <c r="A191" s="106"/>
      <c r="B191" s="3"/>
      <c r="C191" s="106"/>
      <c r="D191" s="106"/>
      <c r="E191" s="106"/>
      <c r="F191" s="106"/>
      <c r="G191" s="141"/>
      <c r="H191" s="142"/>
      <c r="I191" s="143"/>
      <c r="J191" s="144"/>
      <c r="K191" s="145"/>
      <c r="L191" s="143"/>
      <c r="M191" s="144"/>
      <c r="N191" s="144"/>
      <c r="O191" s="141"/>
      <c r="P191" s="141"/>
      <c r="Q191" s="146"/>
      <c r="R191" s="140"/>
      <c r="S191" s="140"/>
      <c r="T191" s="140"/>
      <c r="U191" s="140"/>
      <c r="V191" s="140"/>
      <c r="W191" s="106"/>
      <c r="AO191" s="110"/>
      <c r="AP191" s="147"/>
      <c r="AQ191" s="110"/>
      <c r="AR191" s="148"/>
    </row>
    <row r="192" spans="1:44" x14ac:dyDescent="0.25">
      <c r="A192" s="106"/>
      <c r="B192" s="3"/>
      <c r="C192" s="106"/>
      <c r="D192" s="106"/>
      <c r="E192" s="106"/>
      <c r="F192" s="106"/>
      <c r="G192" s="141"/>
      <c r="H192" s="142"/>
      <c r="I192" s="143"/>
      <c r="J192" s="144"/>
      <c r="K192" s="145"/>
      <c r="L192" s="143"/>
      <c r="M192" s="144"/>
      <c r="N192" s="144"/>
      <c r="O192" s="141"/>
      <c r="P192" s="141"/>
      <c r="Q192" s="146"/>
      <c r="R192" s="140"/>
      <c r="S192" s="140"/>
      <c r="T192" s="140"/>
      <c r="U192" s="140"/>
      <c r="V192" s="140"/>
      <c r="W192" s="106"/>
      <c r="AO192" s="110"/>
      <c r="AP192" s="147"/>
      <c r="AQ192" s="110"/>
      <c r="AR192" s="148"/>
    </row>
    <row r="193" spans="1:44" x14ac:dyDescent="0.25">
      <c r="A193" s="106"/>
      <c r="B193" s="3"/>
      <c r="C193" s="106"/>
      <c r="D193" s="106"/>
      <c r="E193" s="106"/>
      <c r="F193" s="106"/>
      <c r="G193" s="141"/>
      <c r="H193" s="142"/>
      <c r="I193" s="143"/>
      <c r="J193" s="144"/>
      <c r="K193" s="145"/>
      <c r="L193" s="143"/>
      <c r="M193" s="144"/>
      <c r="N193" s="144"/>
      <c r="O193" s="141"/>
      <c r="P193" s="141"/>
      <c r="Q193" s="146"/>
      <c r="R193" s="140"/>
      <c r="S193" s="140"/>
      <c r="T193" s="140"/>
      <c r="U193" s="140"/>
      <c r="V193" s="140"/>
      <c r="W193" s="106"/>
      <c r="AO193" s="110"/>
      <c r="AP193" s="147"/>
      <c r="AQ193" s="110"/>
      <c r="AR193" s="148"/>
    </row>
    <row r="194" spans="1:44" x14ac:dyDescent="0.25">
      <c r="A194" s="106"/>
      <c r="B194" s="3"/>
      <c r="C194" s="106"/>
      <c r="D194" s="106"/>
      <c r="E194" s="106"/>
      <c r="F194" s="106"/>
      <c r="G194" s="141"/>
      <c r="H194" s="142"/>
      <c r="I194" s="143"/>
      <c r="J194" s="144"/>
      <c r="K194" s="145"/>
      <c r="L194" s="143"/>
      <c r="M194" s="144"/>
      <c r="N194" s="144"/>
      <c r="O194" s="141"/>
      <c r="P194" s="141"/>
      <c r="Q194" s="146"/>
      <c r="R194" s="140"/>
      <c r="S194" s="140"/>
      <c r="T194" s="140"/>
      <c r="U194" s="140"/>
      <c r="V194" s="140"/>
      <c r="W194" s="106"/>
      <c r="AO194" s="110"/>
      <c r="AP194" s="147"/>
      <c r="AQ194" s="110"/>
      <c r="AR194" s="148"/>
    </row>
    <row r="195" spans="1:44" x14ac:dyDescent="0.25">
      <c r="A195" s="106"/>
      <c r="B195" s="3"/>
      <c r="C195" s="106"/>
      <c r="D195" s="106"/>
      <c r="E195" s="106"/>
      <c r="F195" s="106"/>
      <c r="G195" s="141"/>
      <c r="H195" s="142"/>
      <c r="I195" s="143"/>
      <c r="J195" s="144"/>
      <c r="K195" s="145"/>
      <c r="L195" s="143"/>
      <c r="M195" s="144"/>
      <c r="N195" s="144"/>
      <c r="O195" s="141"/>
      <c r="P195" s="141"/>
      <c r="Q195" s="146"/>
      <c r="R195" s="140"/>
      <c r="S195" s="140"/>
      <c r="T195" s="140"/>
      <c r="U195" s="140"/>
      <c r="V195" s="140"/>
      <c r="W195" s="106"/>
      <c r="AO195" s="110"/>
      <c r="AP195" s="147"/>
      <c r="AQ195" s="110"/>
      <c r="AR195" s="148"/>
    </row>
    <row r="196" spans="1:44" x14ac:dyDescent="0.25">
      <c r="A196" s="106"/>
      <c r="B196" s="3"/>
      <c r="C196" s="106"/>
      <c r="D196" s="106"/>
      <c r="E196" s="106"/>
      <c r="F196" s="106"/>
      <c r="G196" s="141"/>
      <c r="H196" s="142"/>
      <c r="I196" s="143"/>
      <c r="J196" s="144"/>
      <c r="K196" s="145"/>
      <c r="L196" s="143"/>
      <c r="M196" s="144"/>
      <c r="N196" s="144"/>
      <c r="O196" s="141"/>
      <c r="P196" s="141"/>
      <c r="Q196" s="146"/>
      <c r="R196" s="140"/>
      <c r="S196" s="140"/>
      <c r="T196" s="140"/>
      <c r="U196" s="140"/>
      <c r="V196" s="140"/>
      <c r="W196" s="106"/>
      <c r="AO196" s="110"/>
      <c r="AP196" s="147"/>
      <c r="AQ196" s="110"/>
      <c r="AR196" s="148"/>
    </row>
    <row r="197" spans="1:44" x14ac:dyDescent="0.25">
      <c r="A197" s="106"/>
      <c r="B197" s="3"/>
      <c r="C197" s="106"/>
      <c r="D197" s="106"/>
      <c r="E197" s="106"/>
      <c r="F197" s="106"/>
      <c r="G197" s="141"/>
      <c r="H197" s="142"/>
      <c r="I197" s="143"/>
      <c r="J197" s="144"/>
      <c r="K197" s="145"/>
      <c r="L197" s="143"/>
      <c r="M197" s="144"/>
      <c r="N197" s="144"/>
      <c r="O197" s="141"/>
      <c r="P197" s="141"/>
      <c r="Q197" s="146"/>
      <c r="R197" s="140"/>
      <c r="S197" s="140"/>
      <c r="T197" s="140"/>
      <c r="U197" s="140"/>
      <c r="V197" s="140"/>
      <c r="W197" s="106"/>
      <c r="AO197" s="110"/>
      <c r="AP197" s="147"/>
      <c r="AQ197" s="110"/>
      <c r="AR197" s="148"/>
    </row>
    <row r="198" spans="1:44" x14ac:dyDescent="0.25">
      <c r="A198" s="106"/>
      <c r="B198" s="3"/>
      <c r="C198" s="106"/>
      <c r="D198" s="106"/>
      <c r="E198" s="106"/>
      <c r="F198" s="106"/>
      <c r="G198" s="141"/>
      <c r="H198" s="142"/>
      <c r="I198" s="143"/>
      <c r="J198" s="144"/>
      <c r="K198" s="145"/>
      <c r="L198" s="143"/>
      <c r="M198" s="144"/>
      <c r="N198" s="144"/>
      <c r="O198" s="141"/>
      <c r="P198" s="141"/>
      <c r="Q198" s="146"/>
      <c r="R198" s="140"/>
      <c r="S198" s="140"/>
      <c r="T198" s="140"/>
      <c r="U198" s="140"/>
      <c r="V198" s="140"/>
      <c r="W198" s="106"/>
      <c r="AO198" s="110"/>
      <c r="AP198" s="147"/>
      <c r="AQ198" s="110"/>
      <c r="AR198" s="148"/>
    </row>
    <row r="199" spans="1:44" x14ac:dyDescent="0.25">
      <c r="A199" s="106"/>
      <c r="B199" s="3"/>
      <c r="C199" s="106"/>
      <c r="D199" s="106"/>
      <c r="E199" s="106"/>
      <c r="F199" s="106"/>
      <c r="G199" s="141"/>
      <c r="H199" s="142"/>
      <c r="I199" s="143"/>
      <c r="J199" s="144"/>
      <c r="K199" s="145"/>
      <c r="L199" s="143"/>
      <c r="M199" s="144"/>
      <c r="N199" s="144"/>
      <c r="O199" s="141"/>
      <c r="P199" s="141"/>
      <c r="Q199" s="146"/>
      <c r="R199" s="140"/>
      <c r="S199" s="140"/>
      <c r="T199" s="140"/>
      <c r="U199" s="140"/>
      <c r="V199" s="140"/>
      <c r="W199" s="106"/>
      <c r="AO199" s="110"/>
      <c r="AP199" s="147"/>
      <c r="AQ199" s="110"/>
      <c r="AR199" s="148"/>
    </row>
    <row r="200" spans="1:44" x14ac:dyDescent="0.25">
      <c r="A200" s="106"/>
      <c r="B200" s="3"/>
      <c r="C200" s="106"/>
      <c r="D200" s="106"/>
      <c r="E200" s="106"/>
      <c r="F200" s="106"/>
      <c r="G200" s="141"/>
      <c r="H200" s="142"/>
      <c r="I200" s="143"/>
      <c r="J200" s="144"/>
      <c r="K200" s="145"/>
      <c r="L200" s="143"/>
      <c r="M200" s="144"/>
      <c r="N200" s="144"/>
      <c r="O200" s="141"/>
      <c r="P200" s="141"/>
      <c r="Q200" s="146"/>
      <c r="R200" s="140"/>
      <c r="S200" s="140"/>
      <c r="T200" s="140"/>
      <c r="U200" s="140"/>
      <c r="V200" s="140"/>
      <c r="W200" s="106"/>
      <c r="AO200" s="110"/>
      <c r="AP200" s="147"/>
      <c r="AQ200" s="110"/>
      <c r="AR200" s="148"/>
    </row>
    <row r="201" spans="1:44" x14ac:dyDescent="0.25">
      <c r="A201" s="106"/>
      <c r="B201" s="3"/>
      <c r="C201" s="106"/>
      <c r="D201" s="106"/>
      <c r="E201" s="106"/>
      <c r="F201" s="106"/>
      <c r="G201" s="141"/>
      <c r="H201" s="142"/>
      <c r="I201" s="143"/>
      <c r="J201" s="144"/>
      <c r="K201" s="145"/>
      <c r="L201" s="143"/>
      <c r="M201" s="144"/>
      <c r="N201" s="144"/>
      <c r="O201" s="141"/>
      <c r="P201" s="141"/>
      <c r="Q201" s="146"/>
      <c r="R201" s="140"/>
      <c r="S201" s="140"/>
      <c r="T201" s="140"/>
      <c r="U201" s="140"/>
      <c r="V201" s="140"/>
      <c r="W201" s="106"/>
      <c r="AO201" s="110"/>
      <c r="AP201" s="147"/>
      <c r="AQ201" s="110"/>
      <c r="AR201" s="148"/>
    </row>
    <row r="202" spans="1:44" x14ac:dyDescent="0.25">
      <c r="A202" s="106"/>
      <c r="B202" s="3"/>
      <c r="C202" s="106"/>
      <c r="D202" s="106"/>
      <c r="E202" s="106"/>
      <c r="F202" s="106"/>
      <c r="G202" s="141"/>
      <c r="H202" s="142"/>
      <c r="I202" s="143"/>
      <c r="J202" s="144"/>
      <c r="K202" s="145"/>
      <c r="L202" s="143"/>
      <c r="M202" s="144"/>
      <c r="N202" s="144"/>
      <c r="O202" s="141"/>
      <c r="P202" s="141"/>
      <c r="Q202" s="146"/>
      <c r="R202" s="140"/>
      <c r="S202" s="140"/>
      <c r="T202" s="140"/>
      <c r="U202" s="140"/>
      <c r="V202" s="140"/>
      <c r="W202" s="106"/>
      <c r="AO202" s="110"/>
      <c r="AP202" s="147"/>
      <c r="AQ202" s="110"/>
      <c r="AR202" s="148"/>
    </row>
    <row r="203" spans="1:44" x14ac:dyDescent="0.25">
      <c r="A203" s="106"/>
      <c r="B203" s="3"/>
      <c r="C203" s="106"/>
      <c r="D203" s="106"/>
      <c r="E203" s="106"/>
      <c r="F203" s="106"/>
      <c r="G203" s="141"/>
      <c r="H203" s="142"/>
      <c r="I203" s="143"/>
      <c r="J203" s="144"/>
      <c r="K203" s="145"/>
      <c r="L203" s="143"/>
      <c r="M203" s="144"/>
      <c r="N203" s="144"/>
      <c r="O203" s="141"/>
      <c r="P203" s="141"/>
      <c r="Q203" s="146"/>
      <c r="R203" s="140"/>
      <c r="S203" s="140"/>
      <c r="T203" s="140"/>
      <c r="U203" s="140"/>
      <c r="V203" s="140"/>
      <c r="W203" s="106"/>
      <c r="AO203" s="110"/>
      <c r="AP203" s="147"/>
      <c r="AQ203" s="110"/>
      <c r="AR203" s="148"/>
    </row>
    <row r="204" spans="1:44" x14ac:dyDescent="0.25">
      <c r="A204" s="106"/>
      <c r="B204" s="3"/>
      <c r="C204" s="106"/>
      <c r="D204" s="106"/>
      <c r="E204" s="106"/>
      <c r="F204" s="106"/>
      <c r="G204" s="141"/>
      <c r="H204" s="142"/>
      <c r="I204" s="143"/>
      <c r="J204" s="144"/>
      <c r="K204" s="145"/>
      <c r="L204" s="143"/>
      <c r="M204" s="144"/>
      <c r="N204" s="144"/>
      <c r="O204" s="141"/>
      <c r="P204" s="141"/>
      <c r="Q204" s="146"/>
      <c r="R204" s="140"/>
      <c r="S204" s="140"/>
      <c r="T204" s="140"/>
      <c r="U204" s="140"/>
      <c r="V204" s="140"/>
      <c r="W204" s="106"/>
      <c r="AO204" s="110"/>
      <c r="AP204" s="147"/>
      <c r="AQ204" s="110"/>
      <c r="AR204" s="148"/>
    </row>
    <row r="205" spans="1:44" x14ac:dyDescent="0.25">
      <c r="A205" s="106"/>
      <c r="B205" s="3"/>
      <c r="C205" s="106"/>
      <c r="D205" s="106"/>
      <c r="E205" s="106"/>
      <c r="F205" s="106"/>
      <c r="G205" s="141"/>
      <c r="H205" s="142"/>
      <c r="I205" s="143"/>
      <c r="J205" s="144"/>
      <c r="K205" s="145"/>
      <c r="L205" s="143"/>
      <c r="M205" s="144"/>
      <c r="N205" s="144"/>
      <c r="O205" s="141"/>
      <c r="P205" s="141"/>
      <c r="Q205" s="146"/>
      <c r="R205" s="140"/>
      <c r="S205" s="140"/>
      <c r="T205" s="140"/>
      <c r="U205" s="140"/>
      <c r="V205" s="140"/>
      <c r="W205" s="106"/>
      <c r="AO205" s="110"/>
      <c r="AP205" s="147"/>
      <c r="AQ205" s="110"/>
      <c r="AR205" s="148"/>
    </row>
    <row r="206" spans="1:44" x14ac:dyDescent="0.25">
      <c r="A206" s="106"/>
      <c r="B206" s="3"/>
      <c r="C206" s="106"/>
      <c r="D206" s="106"/>
      <c r="E206" s="106"/>
      <c r="F206" s="106"/>
      <c r="G206" s="141"/>
      <c r="H206" s="142"/>
      <c r="I206" s="143"/>
      <c r="J206" s="144"/>
      <c r="K206" s="145"/>
      <c r="L206" s="143"/>
      <c r="M206" s="144"/>
      <c r="N206" s="144"/>
      <c r="O206" s="141"/>
      <c r="P206" s="141"/>
      <c r="Q206" s="146"/>
      <c r="R206" s="140"/>
      <c r="S206" s="140"/>
      <c r="T206" s="140"/>
      <c r="U206" s="140"/>
      <c r="V206" s="140"/>
      <c r="W206" s="106"/>
      <c r="AO206" s="110"/>
      <c r="AP206" s="147"/>
      <c r="AQ206" s="110"/>
      <c r="AR206" s="148"/>
    </row>
    <row r="207" spans="1:44" x14ac:dyDescent="0.25">
      <c r="A207" s="106"/>
      <c r="B207" s="3"/>
      <c r="C207" s="106"/>
      <c r="D207" s="106"/>
      <c r="E207" s="106"/>
      <c r="F207" s="106"/>
      <c r="G207" s="141"/>
      <c r="H207" s="142"/>
      <c r="I207" s="143"/>
      <c r="J207" s="144"/>
      <c r="K207" s="145"/>
      <c r="L207" s="143"/>
      <c r="M207" s="144"/>
      <c r="N207" s="144"/>
      <c r="O207" s="141"/>
      <c r="P207" s="141"/>
      <c r="Q207" s="146"/>
      <c r="R207" s="140"/>
      <c r="S207" s="140"/>
      <c r="T207" s="140"/>
      <c r="U207" s="140"/>
      <c r="V207" s="140"/>
      <c r="W207" s="106"/>
      <c r="AO207" s="110"/>
      <c r="AP207" s="147"/>
      <c r="AQ207" s="110"/>
      <c r="AR207" s="148"/>
    </row>
    <row r="208" spans="1:44" x14ac:dyDescent="0.25">
      <c r="A208" s="106"/>
      <c r="B208" s="3"/>
      <c r="C208" s="106"/>
      <c r="D208" s="106"/>
      <c r="E208" s="106"/>
      <c r="F208" s="106"/>
      <c r="G208" s="141"/>
      <c r="H208" s="142"/>
      <c r="I208" s="143"/>
      <c r="J208" s="144"/>
      <c r="K208" s="145"/>
      <c r="L208" s="143"/>
      <c r="M208" s="144"/>
      <c r="N208" s="144"/>
      <c r="O208" s="141"/>
      <c r="P208" s="141"/>
      <c r="Q208" s="146"/>
      <c r="R208" s="140"/>
      <c r="S208" s="140"/>
      <c r="T208" s="140"/>
      <c r="U208" s="140"/>
      <c r="V208" s="140"/>
      <c r="W208" s="106"/>
      <c r="AO208" s="110"/>
      <c r="AP208" s="147"/>
      <c r="AQ208" s="110"/>
      <c r="AR208" s="148"/>
    </row>
    <row r="209" spans="1:44" x14ac:dyDescent="0.25">
      <c r="A209" s="106"/>
      <c r="B209" s="3"/>
      <c r="C209" s="106"/>
      <c r="D209" s="106"/>
      <c r="E209" s="106"/>
      <c r="F209" s="106"/>
      <c r="G209" s="141"/>
      <c r="H209" s="142"/>
      <c r="I209" s="143"/>
      <c r="J209" s="144"/>
      <c r="K209" s="145"/>
      <c r="L209" s="143"/>
      <c r="M209" s="144"/>
      <c r="N209" s="144"/>
      <c r="O209" s="141"/>
      <c r="P209" s="141"/>
      <c r="Q209" s="146"/>
      <c r="R209" s="140"/>
      <c r="S209" s="140"/>
      <c r="T209" s="140"/>
      <c r="U209" s="140"/>
      <c r="V209" s="140"/>
      <c r="W209" s="106"/>
      <c r="AO209" s="110"/>
      <c r="AP209" s="147"/>
      <c r="AQ209" s="110"/>
      <c r="AR209" s="148"/>
    </row>
    <row r="210" spans="1:44" x14ac:dyDescent="0.25">
      <c r="A210" s="106"/>
      <c r="B210" s="3"/>
      <c r="C210" s="106"/>
      <c r="D210" s="106"/>
      <c r="E210" s="106"/>
      <c r="F210" s="106"/>
      <c r="G210" s="141"/>
      <c r="H210" s="142"/>
      <c r="I210" s="143"/>
      <c r="J210" s="144"/>
      <c r="K210" s="145"/>
      <c r="L210" s="143"/>
      <c r="M210" s="144"/>
      <c r="N210" s="144"/>
      <c r="O210" s="141"/>
      <c r="P210" s="141"/>
      <c r="Q210" s="146"/>
      <c r="R210" s="140"/>
      <c r="S210" s="140"/>
      <c r="T210" s="140"/>
      <c r="U210" s="140"/>
      <c r="V210" s="140"/>
      <c r="W210" s="106"/>
      <c r="AO210" s="110"/>
      <c r="AP210" s="147"/>
      <c r="AQ210" s="110"/>
      <c r="AR210" s="148"/>
    </row>
    <row r="211" spans="1:44" x14ac:dyDescent="0.25">
      <c r="A211" s="106"/>
      <c r="B211" s="3"/>
      <c r="C211" s="106"/>
      <c r="D211" s="106"/>
      <c r="E211" s="106"/>
      <c r="F211" s="106"/>
      <c r="G211" s="141"/>
      <c r="H211" s="142"/>
      <c r="I211" s="143"/>
      <c r="J211" s="144"/>
      <c r="K211" s="145"/>
      <c r="L211" s="143"/>
      <c r="M211" s="144"/>
      <c r="N211" s="144"/>
      <c r="O211" s="141"/>
      <c r="P211" s="141"/>
      <c r="Q211" s="146"/>
      <c r="R211" s="140"/>
      <c r="S211" s="140"/>
      <c r="T211" s="140"/>
      <c r="U211" s="140"/>
      <c r="V211" s="140"/>
      <c r="W211" s="106"/>
      <c r="AO211" s="110"/>
      <c r="AP211" s="147"/>
      <c r="AQ211" s="110"/>
      <c r="AR211" s="148"/>
    </row>
    <row r="212" spans="1:44" x14ac:dyDescent="0.25">
      <c r="A212" s="106"/>
      <c r="B212" s="3"/>
      <c r="C212" s="106"/>
      <c r="D212" s="106"/>
      <c r="E212" s="106"/>
      <c r="F212" s="106"/>
      <c r="G212" s="141"/>
      <c r="H212" s="142"/>
      <c r="I212" s="143"/>
      <c r="J212" s="144"/>
      <c r="K212" s="145"/>
      <c r="L212" s="143"/>
      <c r="M212" s="144"/>
      <c r="N212" s="144"/>
      <c r="O212" s="141"/>
      <c r="P212" s="141"/>
      <c r="Q212" s="146"/>
      <c r="R212" s="140"/>
      <c r="S212" s="140"/>
      <c r="T212" s="140"/>
      <c r="U212" s="140"/>
      <c r="V212" s="140"/>
      <c r="W212" s="106"/>
      <c r="AO212" s="110"/>
      <c r="AP212" s="147"/>
      <c r="AQ212" s="110"/>
      <c r="AR212" s="148"/>
    </row>
    <row r="213" spans="1:44" x14ac:dyDescent="0.25">
      <c r="A213" s="106"/>
      <c r="B213" s="3"/>
      <c r="C213" s="106"/>
      <c r="D213" s="106"/>
      <c r="E213" s="106"/>
      <c r="F213" s="106"/>
      <c r="G213" s="141"/>
      <c r="H213" s="142"/>
      <c r="I213" s="143"/>
      <c r="J213" s="144"/>
      <c r="K213" s="145"/>
      <c r="L213" s="143"/>
      <c r="M213" s="144"/>
      <c r="N213" s="144"/>
      <c r="O213" s="141"/>
      <c r="P213" s="141"/>
      <c r="Q213" s="146"/>
      <c r="R213" s="140"/>
      <c r="S213" s="140"/>
      <c r="T213" s="140"/>
      <c r="U213" s="140"/>
      <c r="V213" s="140"/>
      <c r="W213" s="106"/>
      <c r="AO213" s="110"/>
      <c r="AP213" s="147"/>
      <c r="AQ213" s="110"/>
      <c r="AR213" s="148"/>
    </row>
    <row r="214" spans="1:44" x14ac:dyDescent="0.25">
      <c r="A214" s="106"/>
      <c r="B214" s="3"/>
      <c r="C214" s="106"/>
      <c r="D214" s="106"/>
      <c r="E214" s="106"/>
      <c r="F214" s="106"/>
      <c r="G214" s="141"/>
      <c r="H214" s="142"/>
      <c r="I214" s="143"/>
      <c r="J214" s="144"/>
      <c r="K214" s="145"/>
      <c r="L214" s="143"/>
      <c r="M214" s="144"/>
      <c r="N214" s="144"/>
      <c r="O214" s="141"/>
      <c r="P214" s="141"/>
      <c r="Q214" s="146"/>
      <c r="R214" s="140"/>
      <c r="S214" s="140"/>
      <c r="T214" s="140"/>
      <c r="U214" s="140"/>
      <c r="V214" s="140"/>
      <c r="W214" s="106"/>
      <c r="AO214" s="110"/>
      <c r="AP214" s="147"/>
      <c r="AQ214" s="110"/>
      <c r="AR214" s="148"/>
    </row>
    <row r="215" spans="1:44" x14ac:dyDescent="0.25">
      <c r="A215" s="106"/>
      <c r="B215" s="3"/>
      <c r="C215" s="106"/>
      <c r="D215" s="106"/>
      <c r="E215" s="106"/>
      <c r="F215" s="106"/>
      <c r="G215" s="141"/>
      <c r="H215" s="142"/>
      <c r="I215" s="143"/>
      <c r="J215" s="144"/>
      <c r="K215" s="145"/>
      <c r="L215" s="143"/>
      <c r="M215" s="144"/>
      <c r="N215" s="144"/>
      <c r="O215" s="141"/>
      <c r="P215" s="141"/>
      <c r="Q215" s="146"/>
      <c r="R215" s="140"/>
      <c r="S215" s="140"/>
      <c r="T215" s="140"/>
      <c r="U215" s="140"/>
      <c r="V215" s="140"/>
      <c r="W215" s="106"/>
      <c r="AO215" s="110"/>
      <c r="AP215" s="147"/>
      <c r="AQ215" s="110"/>
      <c r="AR215" s="148"/>
    </row>
    <row r="216" spans="1:44" x14ac:dyDescent="0.25">
      <c r="A216" s="106"/>
      <c r="B216" s="3"/>
      <c r="C216" s="106"/>
      <c r="D216" s="106"/>
      <c r="E216" s="106"/>
      <c r="F216" s="106"/>
      <c r="G216" s="141"/>
      <c r="H216" s="142"/>
      <c r="I216" s="143"/>
      <c r="J216" s="144"/>
      <c r="K216" s="145"/>
      <c r="L216" s="143"/>
      <c r="M216" s="144"/>
      <c r="N216" s="144"/>
      <c r="O216" s="141"/>
      <c r="P216" s="141"/>
      <c r="Q216" s="146"/>
      <c r="R216" s="140"/>
      <c r="S216" s="140"/>
      <c r="T216" s="140"/>
      <c r="U216" s="140"/>
      <c r="V216" s="140"/>
      <c r="W216" s="106"/>
      <c r="AO216" s="110"/>
      <c r="AP216" s="147"/>
      <c r="AQ216" s="110"/>
      <c r="AR216" s="148"/>
    </row>
    <row r="217" spans="1:44" x14ac:dyDescent="0.25">
      <c r="A217" s="106"/>
      <c r="B217" s="3"/>
      <c r="C217" s="106"/>
      <c r="D217" s="106"/>
      <c r="E217" s="106"/>
      <c r="F217" s="106"/>
      <c r="G217" s="141"/>
      <c r="H217" s="142"/>
      <c r="I217" s="143"/>
      <c r="J217" s="144"/>
      <c r="K217" s="145"/>
      <c r="L217" s="143"/>
      <c r="M217" s="144"/>
      <c r="N217" s="144"/>
      <c r="O217" s="141"/>
      <c r="P217" s="141"/>
      <c r="Q217" s="146"/>
      <c r="R217" s="140"/>
      <c r="S217" s="140"/>
      <c r="T217" s="140"/>
      <c r="U217" s="140"/>
      <c r="V217" s="140"/>
      <c r="W217" s="106"/>
      <c r="AO217" s="110"/>
      <c r="AP217" s="147"/>
      <c r="AQ217" s="110"/>
      <c r="AR217" s="148"/>
    </row>
    <row r="218" spans="1:44" x14ac:dyDescent="0.25">
      <c r="A218" s="106"/>
      <c r="B218" s="3"/>
      <c r="C218" s="106"/>
      <c r="D218" s="106"/>
      <c r="E218" s="106"/>
      <c r="F218" s="106"/>
      <c r="G218" s="141"/>
      <c r="H218" s="142"/>
      <c r="I218" s="143"/>
      <c r="J218" s="144"/>
      <c r="K218" s="145"/>
      <c r="L218" s="143"/>
      <c r="M218" s="144"/>
      <c r="N218" s="144"/>
      <c r="O218" s="141"/>
      <c r="P218" s="141"/>
      <c r="Q218" s="146"/>
      <c r="R218" s="140"/>
      <c r="S218" s="140"/>
      <c r="T218" s="140"/>
      <c r="U218" s="140"/>
      <c r="V218" s="140"/>
      <c r="W218" s="106"/>
      <c r="AO218" s="110"/>
      <c r="AP218" s="147"/>
      <c r="AQ218" s="110"/>
      <c r="AR218" s="148"/>
    </row>
    <row r="219" spans="1:44" x14ac:dyDescent="0.25">
      <c r="A219" s="106"/>
      <c r="B219" s="3"/>
      <c r="C219" s="106"/>
      <c r="D219" s="106"/>
      <c r="E219" s="106"/>
      <c r="F219" s="106"/>
      <c r="G219" s="141"/>
      <c r="H219" s="142"/>
      <c r="I219" s="143"/>
      <c r="J219" s="144"/>
      <c r="K219" s="145"/>
      <c r="L219" s="143"/>
      <c r="M219" s="144"/>
      <c r="N219" s="144"/>
      <c r="O219" s="141"/>
      <c r="P219" s="141"/>
      <c r="Q219" s="146"/>
      <c r="R219" s="140"/>
      <c r="S219" s="140"/>
      <c r="T219" s="140"/>
      <c r="U219" s="140"/>
      <c r="V219" s="140"/>
      <c r="W219" s="106"/>
      <c r="AO219" s="110"/>
      <c r="AP219" s="147"/>
      <c r="AQ219" s="110"/>
      <c r="AR219" s="148"/>
    </row>
    <row r="220" spans="1:44" x14ac:dyDescent="0.25">
      <c r="A220" s="106"/>
      <c r="B220" s="3"/>
      <c r="C220" s="106"/>
      <c r="D220" s="106"/>
      <c r="E220" s="106"/>
      <c r="F220" s="106"/>
      <c r="G220" s="141"/>
      <c r="H220" s="142"/>
      <c r="I220" s="143"/>
      <c r="J220" s="144"/>
      <c r="K220" s="145"/>
      <c r="L220" s="143"/>
      <c r="M220" s="144"/>
      <c r="N220" s="144"/>
      <c r="O220" s="141"/>
      <c r="P220" s="141"/>
      <c r="Q220" s="146"/>
      <c r="R220" s="140"/>
      <c r="S220" s="140"/>
      <c r="T220" s="140"/>
      <c r="U220" s="140"/>
      <c r="V220" s="140"/>
      <c r="W220" s="106"/>
      <c r="AO220" s="110"/>
      <c r="AP220" s="147"/>
      <c r="AQ220" s="110"/>
      <c r="AR220" s="148"/>
    </row>
    <row r="221" spans="1:44" x14ac:dyDescent="0.25">
      <c r="A221" s="106"/>
      <c r="B221" s="3"/>
      <c r="C221" s="106"/>
      <c r="D221" s="106"/>
      <c r="E221" s="106"/>
      <c r="F221" s="106"/>
      <c r="G221" s="141"/>
      <c r="H221" s="142"/>
      <c r="I221" s="143"/>
      <c r="J221" s="144"/>
      <c r="K221" s="145"/>
      <c r="L221" s="143"/>
      <c r="M221" s="144"/>
      <c r="N221" s="144"/>
      <c r="O221" s="141"/>
      <c r="P221" s="141"/>
      <c r="Q221" s="146"/>
      <c r="R221" s="140"/>
      <c r="S221" s="140"/>
      <c r="T221" s="140"/>
      <c r="U221" s="140"/>
      <c r="V221" s="140"/>
      <c r="W221" s="106"/>
      <c r="AO221" s="110"/>
      <c r="AP221" s="147"/>
      <c r="AQ221" s="110"/>
      <c r="AR221" s="148"/>
    </row>
    <row r="222" spans="1:44" x14ac:dyDescent="0.25">
      <c r="A222" s="106"/>
      <c r="B222" s="3"/>
      <c r="C222" s="106"/>
      <c r="D222" s="106"/>
      <c r="E222" s="106"/>
      <c r="F222" s="106"/>
      <c r="G222" s="141"/>
      <c r="H222" s="142"/>
      <c r="I222" s="143"/>
      <c r="J222" s="144"/>
      <c r="K222" s="145"/>
      <c r="L222" s="143"/>
      <c r="M222" s="144"/>
      <c r="N222" s="144"/>
      <c r="O222" s="141"/>
      <c r="P222" s="141"/>
      <c r="Q222" s="146"/>
      <c r="R222" s="140"/>
      <c r="S222" s="140"/>
      <c r="T222" s="140"/>
      <c r="U222" s="140"/>
      <c r="V222" s="140"/>
      <c r="W222" s="106"/>
      <c r="AO222" s="110"/>
      <c r="AP222" s="147"/>
      <c r="AQ222" s="110"/>
      <c r="AR222" s="148"/>
    </row>
    <row r="223" spans="1:44" x14ac:dyDescent="0.25">
      <c r="A223" s="106"/>
      <c r="B223" s="3"/>
      <c r="C223" s="106"/>
      <c r="D223" s="106"/>
      <c r="E223" s="106"/>
      <c r="F223" s="106"/>
      <c r="G223" s="141"/>
      <c r="H223" s="142"/>
      <c r="I223" s="143"/>
      <c r="J223" s="144"/>
      <c r="K223" s="145"/>
      <c r="L223" s="143"/>
      <c r="M223" s="144"/>
      <c r="N223" s="144"/>
      <c r="O223" s="141"/>
      <c r="P223" s="141"/>
      <c r="Q223" s="146"/>
      <c r="R223" s="140"/>
      <c r="S223" s="140"/>
      <c r="T223" s="140"/>
      <c r="U223" s="140"/>
      <c r="V223" s="140"/>
      <c r="W223" s="106"/>
      <c r="AO223" s="110"/>
      <c r="AP223" s="147"/>
      <c r="AQ223" s="110"/>
      <c r="AR223" s="148"/>
    </row>
    <row r="224" spans="1:44" x14ac:dyDescent="0.25">
      <c r="A224" s="106"/>
      <c r="B224" s="3"/>
      <c r="C224" s="106"/>
      <c r="D224" s="106"/>
      <c r="E224" s="106"/>
      <c r="F224" s="106"/>
      <c r="G224" s="141"/>
      <c r="H224" s="142"/>
      <c r="I224" s="143"/>
      <c r="J224" s="144"/>
      <c r="K224" s="145"/>
      <c r="L224" s="143"/>
      <c r="M224" s="144"/>
      <c r="N224" s="144"/>
      <c r="O224" s="141"/>
      <c r="P224" s="141"/>
      <c r="Q224" s="146"/>
      <c r="R224" s="140"/>
      <c r="S224" s="140"/>
      <c r="T224" s="140"/>
      <c r="U224" s="140"/>
      <c r="V224" s="140"/>
      <c r="W224" s="106"/>
      <c r="AO224" s="110"/>
      <c r="AP224" s="147"/>
      <c r="AQ224" s="110"/>
      <c r="AR224" s="148"/>
    </row>
    <row r="225" spans="1:44" x14ac:dyDescent="0.25">
      <c r="A225" s="106"/>
      <c r="B225" s="3"/>
      <c r="C225" s="106"/>
      <c r="D225" s="106"/>
      <c r="E225" s="106"/>
      <c r="F225" s="106"/>
      <c r="G225" s="141"/>
      <c r="H225" s="142"/>
      <c r="I225" s="143"/>
      <c r="J225" s="144"/>
      <c r="K225" s="145"/>
      <c r="L225" s="143"/>
      <c r="M225" s="144"/>
      <c r="N225" s="144"/>
      <c r="O225" s="141"/>
      <c r="P225" s="141"/>
      <c r="Q225" s="146"/>
      <c r="R225" s="140"/>
      <c r="S225" s="140"/>
      <c r="T225" s="140"/>
      <c r="U225" s="140"/>
      <c r="V225" s="140"/>
      <c r="W225" s="106"/>
      <c r="AO225" s="110"/>
      <c r="AP225" s="147"/>
      <c r="AQ225" s="110"/>
      <c r="AR225" s="148"/>
    </row>
    <row r="226" spans="1:44" x14ac:dyDescent="0.25">
      <c r="A226" s="106"/>
      <c r="B226" s="3"/>
      <c r="C226" s="106"/>
      <c r="D226" s="106"/>
      <c r="E226" s="106"/>
      <c r="F226" s="106"/>
      <c r="G226" s="141"/>
      <c r="H226" s="142"/>
      <c r="I226" s="143"/>
      <c r="J226" s="144"/>
      <c r="K226" s="145"/>
      <c r="L226" s="143"/>
      <c r="M226" s="144"/>
      <c r="N226" s="144"/>
      <c r="O226" s="141"/>
      <c r="P226" s="141"/>
      <c r="Q226" s="146"/>
      <c r="R226" s="140"/>
      <c r="S226" s="140"/>
      <c r="T226" s="140"/>
      <c r="U226" s="140"/>
      <c r="V226" s="140"/>
      <c r="W226" s="106"/>
      <c r="AO226" s="110"/>
      <c r="AP226" s="147"/>
      <c r="AQ226" s="110"/>
      <c r="AR226" s="148"/>
    </row>
    <row r="227" spans="1:44" x14ac:dyDescent="0.25">
      <c r="A227" s="106"/>
      <c r="B227" s="3"/>
      <c r="C227" s="106"/>
      <c r="D227" s="106"/>
      <c r="E227" s="106"/>
      <c r="F227" s="106"/>
      <c r="G227" s="141"/>
      <c r="H227" s="142"/>
      <c r="I227" s="143"/>
      <c r="J227" s="144"/>
      <c r="K227" s="145"/>
      <c r="L227" s="143"/>
      <c r="M227" s="144"/>
      <c r="N227" s="144"/>
      <c r="O227" s="141"/>
      <c r="P227" s="141"/>
      <c r="Q227" s="146"/>
      <c r="R227" s="140"/>
      <c r="S227" s="140"/>
      <c r="T227" s="140"/>
      <c r="U227" s="140"/>
      <c r="V227" s="140"/>
      <c r="W227" s="106"/>
      <c r="AO227" s="110"/>
      <c r="AP227" s="147"/>
      <c r="AQ227" s="110"/>
      <c r="AR227" s="148"/>
    </row>
    <row r="228" spans="1:44" x14ac:dyDescent="0.25">
      <c r="A228" s="106"/>
      <c r="B228" s="3"/>
      <c r="C228" s="106"/>
      <c r="D228" s="106"/>
      <c r="E228" s="106"/>
      <c r="F228" s="106"/>
      <c r="G228" s="141"/>
      <c r="H228" s="142"/>
      <c r="I228" s="143"/>
      <c r="J228" s="144"/>
      <c r="K228" s="145"/>
      <c r="L228" s="143"/>
      <c r="M228" s="144"/>
      <c r="N228" s="144"/>
      <c r="O228" s="141"/>
      <c r="P228" s="141"/>
      <c r="Q228" s="146"/>
      <c r="R228" s="140"/>
      <c r="S228" s="140"/>
      <c r="T228" s="140"/>
      <c r="U228" s="140"/>
      <c r="V228" s="140"/>
      <c r="W228" s="106"/>
      <c r="AO228" s="110"/>
      <c r="AP228" s="147"/>
      <c r="AQ228" s="110"/>
      <c r="AR228" s="148"/>
    </row>
    <row r="229" spans="1:44" x14ac:dyDescent="0.25">
      <c r="A229" s="106"/>
      <c r="B229" s="3"/>
      <c r="C229" s="106"/>
      <c r="D229" s="106"/>
      <c r="E229" s="106"/>
      <c r="F229" s="106"/>
      <c r="G229" s="141"/>
      <c r="H229" s="142"/>
      <c r="I229" s="143"/>
      <c r="J229" s="144"/>
      <c r="K229" s="145"/>
      <c r="L229" s="143"/>
      <c r="M229" s="144"/>
      <c r="N229" s="144"/>
      <c r="O229" s="141"/>
      <c r="P229" s="141"/>
      <c r="Q229" s="146"/>
      <c r="R229" s="140"/>
      <c r="S229" s="140"/>
      <c r="T229" s="140"/>
      <c r="U229" s="140"/>
      <c r="V229" s="140"/>
      <c r="W229" s="106"/>
      <c r="AO229" s="110"/>
      <c r="AP229" s="147"/>
      <c r="AQ229" s="110"/>
      <c r="AR229" s="148"/>
    </row>
    <row r="230" spans="1:44" x14ac:dyDescent="0.25">
      <c r="A230" s="106"/>
      <c r="B230" s="3"/>
      <c r="C230" s="106"/>
      <c r="D230" s="106"/>
      <c r="E230" s="106"/>
      <c r="F230" s="106"/>
      <c r="G230" s="141"/>
      <c r="H230" s="142"/>
      <c r="I230" s="143"/>
      <c r="J230" s="144"/>
      <c r="K230" s="145"/>
      <c r="L230" s="143"/>
      <c r="M230" s="144"/>
      <c r="N230" s="144"/>
      <c r="O230" s="141"/>
      <c r="P230" s="141"/>
      <c r="Q230" s="146"/>
      <c r="R230" s="140"/>
      <c r="S230" s="140"/>
      <c r="T230" s="140"/>
      <c r="U230" s="140"/>
      <c r="V230" s="140"/>
      <c r="W230" s="106"/>
      <c r="AO230" s="110"/>
      <c r="AP230" s="147"/>
      <c r="AQ230" s="110"/>
      <c r="AR230" s="148"/>
    </row>
    <row r="231" spans="1:44" x14ac:dyDescent="0.25">
      <c r="A231" s="106"/>
      <c r="B231" s="3"/>
      <c r="C231" s="106"/>
      <c r="D231" s="106"/>
      <c r="E231" s="106"/>
      <c r="F231" s="106"/>
      <c r="G231" s="141"/>
      <c r="H231" s="142"/>
      <c r="I231" s="143"/>
      <c r="J231" s="144"/>
      <c r="K231" s="145"/>
      <c r="L231" s="143"/>
      <c r="M231" s="144"/>
      <c r="N231" s="144"/>
      <c r="O231" s="141"/>
      <c r="P231" s="141"/>
      <c r="Q231" s="146"/>
      <c r="R231" s="140"/>
      <c r="S231" s="140"/>
      <c r="T231" s="140"/>
      <c r="U231" s="140"/>
      <c r="V231" s="140"/>
      <c r="W231" s="106"/>
      <c r="AO231" s="110"/>
      <c r="AP231" s="147"/>
      <c r="AQ231" s="110"/>
      <c r="AR231" s="148"/>
    </row>
    <row r="232" spans="1:44" x14ac:dyDescent="0.25">
      <c r="A232" s="106"/>
      <c r="B232" s="3"/>
      <c r="C232" s="106"/>
      <c r="D232" s="106"/>
      <c r="E232" s="106"/>
      <c r="F232" s="106"/>
      <c r="G232" s="141"/>
      <c r="H232" s="142"/>
      <c r="I232" s="143"/>
      <c r="J232" s="144"/>
      <c r="K232" s="145"/>
      <c r="L232" s="143"/>
      <c r="M232" s="144"/>
      <c r="N232" s="144"/>
      <c r="O232" s="141"/>
      <c r="P232" s="141"/>
      <c r="Q232" s="146"/>
      <c r="R232" s="140"/>
      <c r="S232" s="140"/>
      <c r="T232" s="140"/>
      <c r="U232" s="140"/>
      <c r="V232" s="140"/>
      <c r="W232" s="106"/>
      <c r="AO232" s="110"/>
      <c r="AP232" s="147"/>
      <c r="AQ232" s="110"/>
      <c r="AR232" s="148"/>
    </row>
    <row r="233" spans="1:44" x14ac:dyDescent="0.25">
      <c r="A233" s="106"/>
      <c r="B233" s="3"/>
      <c r="C233" s="106"/>
      <c r="D233" s="106"/>
      <c r="E233" s="106"/>
      <c r="F233" s="106"/>
      <c r="G233" s="141"/>
      <c r="H233" s="142"/>
      <c r="I233" s="143"/>
      <c r="J233" s="144"/>
      <c r="K233" s="145"/>
      <c r="L233" s="143"/>
      <c r="M233" s="144"/>
      <c r="N233" s="144"/>
      <c r="O233" s="141"/>
      <c r="P233" s="141"/>
      <c r="Q233" s="146"/>
      <c r="R233" s="140"/>
      <c r="S233" s="140"/>
      <c r="T233" s="140"/>
      <c r="U233" s="140"/>
      <c r="V233" s="140"/>
      <c r="W233" s="106"/>
      <c r="AO233" s="110"/>
      <c r="AP233" s="147"/>
      <c r="AQ233" s="110"/>
      <c r="AR233" s="148"/>
    </row>
    <row r="234" spans="1:44" x14ac:dyDescent="0.25">
      <c r="A234" s="106"/>
      <c r="B234" s="3"/>
      <c r="C234" s="106"/>
      <c r="D234" s="106"/>
      <c r="E234" s="106"/>
      <c r="F234" s="106"/>
      <c r="G234" s="141"/>
      <c r="H234" s="142"/>
      <c r="I234" s="143"/>
      <c r="J234" s="144"/>
      <c r="K234" s="145"/>
      <c r="L234" s="143"/>
      <c r="M234" s="144"/>
      <c r="N234" s="144"/>
      <c r="O234" s="141"/>
      <c r="P234" s="141"/>
      <c r="Q234" s="146"/>
      <c r="R234" s="140"/>
      <c r="S234" s="140"/>
      <c r="T234" s="140"/>
      <c r="U234" s="140"/>
      <c r="V234" s="140"/>
      <c r="W234" s="106"/>
      <c r="AO234" s="110"/>
      <c r="AP234" s="147"/>
      <c r="AQ234" s="110"/>
      <c r="AR234" s="148"/>
    </row>
    <row r="235" spans="1:44" x14ac:dyDescent="0.25">
      <c r="A235" s="106"/>
      <c r="B235" s="3"/>
      <c r="C235" s="106"/>
      <c r="D235" s="106"/>
      <c r="E235" s="106"/>
      <c r="F235" s="106"/>
      <c r="G235" s="141"/>
      <c r="H235" s="142"/>
      <c r="I235" s="143"/>
      <c r="J235" s="144"/>
      <c r="K235" s="145"/>
      <c r="L235" s="143"/>
      <c r="M235" s="144"/>
      <c r="N235" s="144"/>
      <c r="O235" s="141"/>
      <c r="P235" s="141"/>
      <c r="Q235" s="146"/>
      <c r="R235" s="140"/>
      <c r="S235" s="140"/>
      <c r="T235" s="140"/>
      <c r="U235" s="140"/>
      <c r="V235" s="140"/>
      <c r="W235" s="106"/>
      <c r="AO235" s="110"/>
      <c r="AP235" s="147"/>
      <c r="AQ235" s="110"/>
      <c r="AR235" s="148"/>
    </row>
    <row r="236" spans="1:44" x14ac:dyDescent="0.25">
      <c r="A236" s="106"/>
      <c r="B236" s="3"/>
      <c r="C236" s="106"/>
      <c r="D236" s="106"/>
      <c r="E236" s="106"/>
      <c r="F236" s="106"/>
      <c r="G236" s="141"/>
      <c r="H236" s="142"/>
      <c r="I236" s="143"/>
      <c r="J236" s="144"/>
      <c r="K236" s="145"/>
      <c r="L236" s="143"/>
      <c r="M236" s="144"/>
      <c r="N236" s="144"/>
      <c r="O236" s="141"/>
      <c r="P236" s="141"/>
      <c r="Q236" s="146"/>
      <c r="R236" s="140"/>
      <c r="S236" s="140"/>
      <c r="T236" s="140"/>
      <c r="U236" s="140"/>
      <c r="V236" s="140"/>
      <c r="W236" s="106"/>
      <c r="AO236" s="110"/>
      <c r="AP236" s="147"/>
      <c r="AQ236" s="110"/>
      <c r="AR236" s="148"/>
    </row>
    <row r="237" spans="1:44" x14ac:dyDescent="0.25">
      <c r="A237" s="106"/>
      <c r="B237" s="3"/>
      <c r="C237" s="106"/>
      <c r="D237" s="106"/>
      <c r="E237" s="106"/>
      <c r="F237" s="106"/>
      <c r="G237" s="141"/>
      <c r="H237" s="142"/>
      <c r="I237" s="143"/>
      <c r="J237" s="144"/>
      <c r="K237" s="145"/>
      <c r="L237" s="143"/>
      <c r="M237" s="144"/>
      <c r="N237" s="144"/>
      <c r="O237" s="141"/>
      <c r="P237" s="141"/>
      <c r="Q237" s="146"/>
      <c r="R237" s="140"/>
      <c r="S237" s="140"/>
      <c r="T237" s="140"/>
      <c r="U237" s="140"/>
      <c r="V237" s="140"/>
      <c r="W237" s="106"/>
      <c r="AO237" s="110"/>
      <c r="AP237" s="147"/>
      <c r="AQ237" s="110"/>
      <c r="AR237" s="148"/>
    </row>
    <row r="238" spans="1:44" x14ac:dyDescent="0.25">
      <c r="A238" s="106"/>
      <c r="B238" s="3"/>
      <c r="C238" s="106"/>
      <c r="D238" s="106"/>
      <c r="E238" s="106"/>
      <c r="F238" s="106"/>
      <c r="G238" s="141"/>
      <c r="H238" s="142"/>
      <c r="I238" s="143"/>
      <c r="J238" s="144"/>
      <c r="K238" s="145"/>
      <c r="L238" s="143"/>
      <c r="M238" s="144"/>
      <c r="N238" s="144"/>
      <c r="O238" s="141"/>
      <c r="P238" s="141"/>
      <c r="Q238" s="146"/>
      <c r="R238" s="140"/>
      <c r="S238" s="140"/>
      <c r="T238" s="140"/>
      <c r="U238" s="140"/>
      <c r="V238" s="140"/>
      <c r="W238" s="106"/>
      <c r="AO238" s="110"/>
      <c r="AP238" s="147"/>
      <c r="AQ238" s="110"/>
      <c r="AR238" s="148"/>
    </row>
    <row r="239" spans="1:44" x14ac:dyDescent="0.25">
      <c r="A239" s="106"/>
      <c r="B239" s="3"/>
      <c r="C239" s="106"/>
      <c r="D239" s="106"/>
      <c r="E239" s="106"/>
      <c r="F239" s="106"/>
      <c r="G239" s="141"/>
      <c r="H239" s="142"/>
      <c r="I239" s="143"/>
      <c r="J239" s="144"/>
      <c r="K239" s="145"/>
      <c r="L239" s="143"/>
      <c r="M239" s="144"/>
      <c r="N239" s="144"/>
      <c r="O239" s="141"/>
      <c r="P239" s="141"/>
      <c r="Q239" s="146"/>
      <c r="R239" s="140"/>
      <c r="S239" s="140"/>
      <c r="T239" s="140"/>
      <c r="U239" s="140"/>
      <c r="V239" s="140"/>
      <c r="W239" s="106"/>
      <c r="AO239" s="110"/>
      <c r="AP239" s="147"/>
      <c r="AQ239" s="110"/>
      <c r="AR239" s="148"/>
    </row>
    <row r="240" spans="1:44" x14ac:dyDescent="0.25">
      <c r="A240" s="106"/>
      <c r="B240" s="3"/>
      <c r="C240" s="106"/>
      <c r="D240" s="106"/>
      <c r="E240" s="106"/>
      <c r="F240" s="106"/>
      <c r="G240" s="141"/>
      <c r="H240" s="142"/>
      <c r="I240" s="143"/>
      <c r="J240" s="144"/>
      <c r="K240" s="145"/>
      <c r="L240" s="143"/>
      <c r="M240" s="144"/>
      <c r="N240" s="144"/>
      <c r="O240" s="141"/>
      <c r="P240" s="141"/>
      <c r="Q240" s="146"/>
      <c r="R240" s="140"/>
      <c r="S240" s="140"/>
      <c r="T240" s="140"/>
      <c r="U240" s="140"/>
      <c r="V240" s="140"/>
      <c r="W240" s="106"/>
      <c r="AO240" s="110"/>
      <c r="AP240" s="147"/>
      <c r="AQ240" s="110"/>
      <c r="AR240" s="148"/>
    </row>
    <row r="241" spans="1:44" x14ac:dyDescent="0.25">
      <c r="A241" s="106"/>
      <c r="B241" s="3"/>
      <c r="C241" s="106"/>
      <c r="D241" s="106"/>
      <c r="E241" s="106"/>
      <c r="F241" s="106"/>
      <c r="G241" s="141"/>
      <c r="H241" s="142"/>
      <c r="I241" s="143"/>
      <c r="J241" s="144"/>
      <c r="K241" s="145"/>
      <c r="L241" s="143"/>
      <c r="M241" s="144"/>
      <c r="N241" s="144"/>
      <c r="O241" s="141"/>
      <c r="P241" s="141"/>
      <c r="Q241" s="146"/>
      <c r="R241" s="140"/>
      <c r="S241" s="140"/>
      <c r="T241" s="140"/>
      <c r="U241" s="140"/>
      <c r="V241" s="140"/>
      <c r="W241" s="106"/>
      <c r="AO241" s="110"/>
      <c r="AP241" s="147"/>
      <c r="AQ241" s="110"/>
      <c r="AR241" s="148"/>
    </row>
    <row r="242" spans="1:44" x14ac:dyDescent="0.25">
      <c r="A242" s="106"/>
      <c r="B242" s="3"/>
      <c r="C242" s="106"/>
      <c r="D242" s="106"/>
      <c r="E242" s="106"/>
      <c r="F242" s="106"/>
      <c r="G242" s="141"/>
      <c r="H242" s="142"/>
      <c r="I242" s="143"/>
      <c r="J242" s="144"/>
      <c r="K242" s="145"/>
      <c r="L242" s="143"/>
      <c r="M242" s="144"/>
      <c r="N242" s="144"/>
      <c r="O242" s="141"/>
      <c r="P242" s="141"/>
      <c r="Q242" s="146"/>
      <c r="R242" s="140"/>
      <c r="S242" s="140"/>
      <c r="T242" s="140"/>
      <c r="U242" s="140"/>
      <c r="V242" s="140"/>
      <c r="W242" s="106"/>
      <c r="AO242" s="110"/>
      <c r="AP242" s="147"/>
      <c r="AQ242" s="110"/>
      <c r="AR242" s="148"/>
    </row>
    <row r="243" spans="1:44" x14ac:dyDescent="0.25">
      <c r="B243" s="3"/>
      <c r="S243" s="140"/>
      <c r="T243" s="140"/>
      <c r="U243" s="140"/>
      <c r="V243" s="140"/>
      <c r="AO243" s="110"/>
      <c r="AP243" s="147"/>
      <c r="AQ243" s="110"/>
      <c r="AR243" s="148"/>
    </row>
    <row r="244" spans="1:44" x14ac:dyDescent="0.25">
      <c r="B244" s="3"/>
      <c r="S244" s="140"/>
      <c r="T244" s="140"/>
      <c r="U244" s="140"/>
      <c r="V244" s="140"/>
      <c r="AO244" s="110"/>
      <c r="AP244" s="147"/>
      <c r="AQ244" s="110"/>
      <c r="AR244" s="148"/>
    </row>
    <row r="245" spans="1:44" x14ac:dyDescent="0.25">
      <c r="B245" s="3"/>
      <c r="S245" s="140"/>
      <c r="T245" s="140"/>
      <c r="U245" s="140"/>
      <c r="V245" s="140"/>
      <c r="AO245" s="110"/>
      <c r="AP245" s="147"/>
      <c r="AQ245" s="110"/>
      <c r="AR245" s="148"/>
    </row>
    <row r="246" spans="1:44" x14ac:dyDescent="0.25">
      <c r="B246" s="3"/>
      <c r="S246" s="140"/>
      <c r="T246" s="140"/>
      <c r="U246" s="140"/>
      <c r="V246" s="140"/>
      <c r="AO246" s="110"/>
      <c r="AP246" s="147"/>
      <c r="AQ246" s="110"/>
      <c r="AR246" s="148"/>
    </row>
    <row r="247" spans="1:44" x14ac:dyDescent="0.25">
      <c r="B247" s="3"/>
      <c r="S247" s="140"/>
      <c r="T247" s="140"/>
      <c r="U247" s="140"/>
      <c r="V247" s="140"/>
      <c r="AO247" s="110"/>
      <c r="AP247" s="147"/>
      <c r="AQ247" s="110"/>
      <c r="AR247" s="148"/>
    </row>
    <row r="248" spans="1:44" x14ac:dyDescent="0.25">
      <c r="B248" s="3"/>
      <c r="S248" s="140"/>
      <c r="T248" s="140"/>
      <c r="U248" s="140"/>
      <c r="V248" s="140"/>
      <c r="AO248" s="110"/>
      <c r="AP248" s="147"/>
      <c r="AQ248" s="110"/>
      <c r="AR248" s="148"/>
    </row>
    <row r="249" spans="1:44" x14ac:dyDescent="0.25">
      <c r="B249" s="3"/>
      <c r="S249" s="140"/>
      <c r="T249" s="140"/>
      <c r="U249" s="140"/>
      <c r="V249" s="140"/>
      <c r="AO249" s="110"/>
      <c r="AP249" s="147"/>
      <c r="AQ249" s="110"/>
      <c r="AR249" s="148"/>
    </row>
    <row r="250" spans="1:44" x14ac:dyDescent="0.25">
      <c r="B250" s="3"/>
      <c r="S250" s="140"/>
      <c r="T250" s="140"/>
      <c r="U250" s="140"/>
      <c r="V250" s="140"/>
      <c r="AO250" s="110"/>
      <c r="AP250" s="147"/>
      <c r="AQ250" s="110"/>
      <c r="AR250" s="148"/>
    </row>
    <row r="251" spans="1:44" x14ac:dyDescent="0.25">
      <c r="B251" s="3"/>
      <c r="S251" s="140"/>
      <c r="T251" s="140"/>
      <c r="U251" s="140"/>
      <c r="V251" s="140"/>
      <c r="AO251" s="110"/>
      <c r="AP251" s="147"/>
      <c r="AQ251" s="110"/>
      <c r="AR251" s="148"/>
    </row>
    <row r="252" spans="1:44" x14ac:dyDescent="0.25">
      <c r="B252" s="3"/>
      <c r="S252" s="140"/>
      <c r="T252" s="140"/>
      <c r="U252" s="140"/>
      <c r="V252" s="140"/>
      <c r="AO252" s="110"/>
      <c r="AP252" s="147"/>
      <c r="AQ252" s="110"/>
      <c r="AR252" s="148"/>
    </row>
    <row r="253" spans="1:44" x14ac:dyDescent="0.25">
      <c r="B253" s="3"/>
      <c r="S253" s="140"/>
      <c r="T253" s="140"/>
      <c r="U253" s="140"/>
      <c r="V253" s="140"/>
      <c r="AO253" s="110"/>
      <c r="AP253" s="147"/>
      <c r="AQ253" s="110"/>
      <c r="AR253" s="148"/>
    </row>
    <row r="254" spans="1:44" x14ac:dyDescent="0.25">
      <c r="B254" s="3"/>
      <c r="AO254" s="110"/>
      <c r="AP254" s="147"/>
      <c r="AQ254" s="110"/>
      <c r="AR254" s="148"/>
    </row>
    <row r="255" spans="1:44" x14ac:dyDescent="0.25">
      <c r="B255" s="3"/>
      <c r="AO255" s="110"/>
      <c r="AP255" s="147"/>
      <c r="AQ255" s="110"/>
      <c r="AR255" s="148"/>
    </row>
    <row r="256" spans="1:44" x14ac:dyDescent="0.25">
      <c r="B256" s="3"/>
      <c r="AO256" s="110"/>
      <c r="AP256" s="147"/>
      <c r="AQ256" s="110"/>
      <c r="AR256" s="148"/>
    </row>
    <row r="257" spans="2:44" x14ac:dyDescent="0.25">
      <c r="B257" s="3"/>
      <c r="AO257" s="110"/>
      <c r="AP257" s="147"/>
      <c r="AQ257" s="110"/>
      <c r="AR257" s="148"/>
    </row>
    <row r="258" spans="2:44" x14ac:dyDescent="0.25">
      <c r="B258" s="3"/>
      <c r="AO258" s="110"/>
      <c r="AP258" s="147"/>
      <c r="AQ258" s="110"/>
      <c r="AR258" s="148"/>
    </row>
    <row r="259" spans="2:44" x14ac:dyDescent="0.25">
      <c r="B259" s="3"/>
      <c r="AO259" s="110"/>
      <c r="AP259" s="147"/>
      <c r="AQ259" s="110"/>
      <c r="AR259" s="148"/>
    </row>
    <row r="260" spans="2:44" x14ac:dyDescent="0.25">
      <c r="B260" s="3"/>
      <c r="AO260" s="110"/>
      <c r="AP260" s="147"/>
      <c r="AQ260" s="110"/>
      <c r="AR260" s="148"/>
    </row>
    <row r="261" spans="2:44" x14ac:dyDescent="0.25">
      <c r="AO261" s="110"/>
      <c r="AP261" s="147"/>
      <c r="AQ261" s="110"/>
      <c r="AR261" s="148"/>
    </row>
    <row r="262" spans="2:44" x14ac:dyDescent="0.25">
      <c r="AO262" s="110"/>
      <c r="AP262" s="147"/>
      <c r="AQ262" s="110"/>
      <c r="AR262" s="148"/>
    </row>
    <row r="263" spans="2:44" x14ac:dyDescent="0.25">
      <c r="AO263" s="110"/>
      <c r="AP263" s="147"/>
      <c r="AQ263" s="110"/>
      <c r="AR263" s="148"/>
    </row>
    <row r="264" spans="2:44" x14ac:dyDescent="0.25">
      <c r="AO264" s="110"/>
      <c r="AP264" s="147"/>
      <c r="AQ264" s="110"/>
      <c r="AR264" s="148"/>
    </row>
    <row r="265" spans="2:44" x14ac:dyDescent="0.25">
      <c r="AO265" s="110"/>
      <c r="AP265" s="147"/>
      <c r="AQ265" s="110"/>
      <c r="AR265" s="148"/>
    </row>
    <row r="266" spans="2:44" x14ac:dyDescent="0.25">
      <c r="AO266" s="110"/>
      <c r="AP266" s="147"/>
      <c r="AQ266" s="110"/>
      <c r="AR266" s="148"/>
    </row>
    <row r="267" spans="2:44" x14ac:dyDescent="0.25">
      <c r="AO267" s="110"/>
      <c r="AP267" s="147"/>
      <c r="AQ267" s="110"/>
      <c r="AR267" s="148"/>
    </row>
    <row r="268" spans="2:44" x14ac:dyDescent="0.25">
      <c r="AO268" s="110"/>
      <c r="AP268" s="147"/>
      <c r="AQ268" s="110"/>
      <c r="AR268" s="148"/>
    </row>
    <row r="269" spans="2:44" x14ac:dyDescent="0.25">
      <c r="AO269" s="110"/>
      <c r="AP269" s="147"/>
      <c r="AQ269" s="110"/>
      <c r="AR269" s="148"/>
    </row>
    <row r="270" spans="2:44" x14ac:dyDescent="0.25">
      <c r="AO270" s="110"/>
      <c r="AP270" s="147"/>
      <c r="AQ270" s="110"/>
      <c r="AR270" s="148"/>
    </row>
    <row r="271" spans="2:44" x14ac:dyDescent="0.25">
      <c r="AO271" s="110"/>
      <c r="AP271" s="147"/>
      <c r="AQ271" s="110"/>
      <c r="AR271" s="148"/>
    </row>
    <row r="272" spans="2:44" x14ac:dyDescent="0.25">
      <c r="AO272" s="110"/>
      <c r="AP272" s="147"/>
      <c r="AQ272" s="110"/>
      <c r="AR272" s="148"/>
    </row>
    <row r="273" spans="41:44" x14ac:dyDescent="0.25">
      <c r="AO273" s="110"/>
      <c r="AP273" s="147"/>
      <c r="AQ273" s="110"/>
      <c r="AR273" s="148"/>
    </row>
    <row r="274" spans="41:44" x14ac:dyDescent="0.25">
      <c r="AO274" s="110"/>
      <c r="AP274" s="147"/>
      <c r="AQ274" s="110"/>
      <c r="AR274" s="148"/>
    </row>
    <row r="275" spans="41:44" x14ac:dyDescent="0.25">
      <c r="AO275" s="110"/>
      <c r="AP275" s="147"/>
      <c r="AQ275" s="110"/>
      <c r="AR275" s="148"/>
    </row>
    <row r="276" spans="41:44" x14ac:dyDescent="0.25">
      <c r="AO276" s="110"/>
      <c r="AP276" s="147"/>
      <c r="AQ276" s="110"/>
      <c r="AR276" s="148"/>
    </row>
    <row r="277" spans="41:44" x14ac:dyDescent="0.25">
      <c r="AO277" s="110"/>
      <c r="AP277" s="147"/>
      <c r="AQ277" s="110"/>
      <c r="AR277" s="148"/>
    </row>
    <row r="278" spans="41:44" x14ac:dyDescent="0.25">
      <c r="AO278" s="110"/>
      <c r="AP278" s="147"/>
      <c r="AQ278" s="110"/>
      <c r="AR278" s="148"/>
    </row>
    <row r="279" spans="41:44" x14ac:dyDescent="0.25">
      <c r="AO279" s="110"/>
      <c r="AP279" s="147"/>
      <c r="AQ279" s="110"/>
      <c r="AR279" s="148"/>
    </row>
    <row r="280" spans="41:44" x14ac:dyDescent="0.25">
      <c r="AO280" s="110"/>
      <c r="AP280" s="147"/>
      <c r="AQ280" s="110"/>
      <c r="AR280" s="148"/>
    </row>
    <row r="281" spans="41:44" x14ac:dyDescent="0.25">
      <c r="AO281" s="110"/>
      <c r="AP281" s="147"/>
      <c r="AQ281" s="110"/>
      <c r="AR281" s="148"/>
    </row>
    <row r="282" spans="41:44" x14ac:dyDescent="0.25">
      <c r="AO282" s="110"/>
      <c r="AP282" s="147"/>
      <c r="AQ282" s="110"/>
      <c r="AR282" s="148"/>
    </row>
    <row r="283" spans="41:44" x14ac:dyDescent="0.25">
      <c r="AO283" s="110"/>
      <c r="AP283" s="147"/>
      <c r="AQ283" s="110"/>
      <c r="AR283" s="148"/>
    </row>
    <row r="284" spans="41:44" x14ac:dyDescent="0.25">
      <c r="AO284" s="110"/>
      <c r="AP284" s="147"/>
      <c r="AQ284" s="110"/>
      <c r="AR284" s="148"/>
    </row>
    <row r="285" spans="41:44" x14ac:dyDescent="0.25">
      <c r="AO285" s="110"/>
      <c r="AP285" s="147"/>
      <c r="AQ285" s="110"/>
      <c r="AR285" s="148"/>
    </row>
    <row r="286" spans="41:44" x14ac:dyDescent="0.25">
      <c r="AO286" s="110"/>
      <c r="AP286" s="147"/>
      <c r="AQ286" s="110"/>
      <c r="AR286" s="148"/>
    </row>
    <row r="287" spans="41:44" x14ac:dyDescent="0.25">
      <c r="AO287" s="110"/>
      <c r="AP287" s="147"/>
      <c r="AQ287" s="110"/>
      <c r="AR287" s="148"/>
    </row>
    <row r="288" spans="41:44" x14ac:dyDescent="0.25">
      <c r="AO288" s="110"/>
      <c r="AP288" s="147"/>
      <c r="AQ288" s="110"/>
      <c r="AR288" s="148"/>
    </row>
    <row r="289" spans="41:44" x14ac:dyDescent="0.25">
      <c r="AO289" s="110"/>
      <c r="AP289" s="147"/>
      <c r="AQ289" s="110"/>
      <c r="AR289" s="148"/>
    </row>
    <row r="290" spans="41:44" x14ac:dyDescent="0.25">
      <c r="AO290" s="110"/>
      <c r="AP290" s="147"/>
      <c r="AQ290" s="110"/>
      <c r="AR290" s="148"/>
    </row>
    <row r="291" spans="41:44" x14ac:dyDescent="0.25">
      <c r="AO291" s="110"/>
      <c r="AP291" s="147"/>
      <c r="AQ291" s="110"/>
      <c r="AR291" s="148"/>
    </row>
    <row r="292" spans="41:44" x14ac:dyDescent="0.25">
      <c r="AO292" s="110"/>
      <c r="AP292" s="147"/>
      <c r="AQ292" s="110"/>
      <c r="AR292" s="148"/>
    </row>
    <row r="293" spans="41:44" x14ac:dyDescent="0.25">
      <c r="AO293" s="110"/>
      <c r="AP293" s="147"/>
      <c r="AQ293" s="110"/>
      <c r="AR293" s="148"/>
    </row>
    <row r="294" spans="41:44" x14ac:dyDescent="0.25">
      <c r="AO294" s="110"/>
      <c r="AP294" s="147"/>
      <c r="AQ294" s="110"/>
      <c r="AR294" s="148"/>
    </row>
    <row r="295" spans="41:44" x14ac:dyDescent="0.25">
      <c r="AO295" s="110"/>
      <c r="AP295" s="147"/>
      <c r="AQ295" s="110"/>
      <c r="AR295" s="148"/>
    </row>
    <row r="296" spans="41:44" x14ac:dyDescent="0.25">
      <c r="AO296" s="110"/>
      <c r="AP296" s="147"/>
      <c r="AQ296" s="110"/>
      <c r="AR296" s="148"/>
    </row>
    <row r="297" spans="41:44" x14ac:dyDescent="0.25">
      <c r="AO297" s="110"/>
      <c r="AP297" s="147"/>
      <c r="AQ297" s="110"/>
      <c r="AR297" s="148"/>
    </row>
    <row r="298" spans="41:44" x14ac:dyDescent="0.25">
      <c r="AO298" s="110"/>
      <c r="AP298" s="147"/>
      <c r="AQ298" s="110"/>
      <c r="AR298" s="148"/>
    </row>
    <row r="299" spans="41:44" x14ac:dyDescent="0.25">
      <c r="AO299" s="110"/>
      <c r="AP299" s="147"/>
      <c r="AQ299" s="110"/>
      <c r="AR299" s="148"/>
    </row>
    <row r="300" spans="41:44" x14ac:dyDescent="0.25">
      <c r="AO300" s="110"/>
      <c r="AP300" s="147"/>
      <c r="AQ300" s="110"/>
      <c r="AR300" s="148"/>
    </row>
    <row r="301" spans="41:44" x14ac:dyDescent="0.25">
      <c r="AO301" s="110"/>
      <c r="AP301" s="147"/>
      <c r="AQ301" s="110"/>
      <c r="AR301" s="148"/>
    </row>
    <row r="302" spans="41:44" x14ac:dyDescent="0.25">
      <c r="AO302" s="110"/>
      <c r="AP302" s="147"/>
      <c r="AQ302" s="110"/>
      <c r="AR302" s="148"/>
    </row>
    <row r="303" spans="41:44" x14ac:dyDescent="0.25">
      <c r="AO303" s="110"/>
      <c r="AP303" s="147"/>
      <c r="AQ303" s="110"/>
      <c r="AR303" s="148"/>
    </row>
    <row r="304" spans="41:44" x14ac:dyDescent="0.25">
      <c r="AO304" s="110"/>
      <c r="AP304" s="147"/>
      <c r="AQ304" s="110"/>
      <c r="AR304" s="148"/>
    </row>
    <row r="305" spans="41:44" x14ac:dyDescent="0.25">
      <c r="AO305" s="110"/>
      <c r="AP305" s="147"/>
      <c r="AQ305" s="110"/>
      <c r="AR305" s="148"/>
    </row>
    <row r="306" spans="41:44" x14ac:dyDescent="0.25">
      <c r="AO306" s="110"/>
      <c r="AP306" s="147"/>
      <c r="AQ306" s="110"/>
      <c r="AR306" s="148"/>
    </row>
    <row r="307" spans="41:44" x14ac:dyDescent="0.25">
      <c r="AO307" s="110"/>
      <c r="AP307" s="147"/>
      <c r="AQ307" s="110"/>
      <c r="AR307" s="148"/>
    </row>
    <row r="308" spans="41:44" x14ac:dyDescent="0.25">
      <c r="AO308" s="110"/>
      <c r="AP308" s="147"/>
      <c r="AQ308" s="110"/>
      <c r="AR308" s="148"/>
    </row>
    <row r="309" spans="41:44" x14ac:dyDescent="0.25">
      <c r="AO309" s="110"/>
      <c r="AP309" s="147"/>
      <c r="AQ309" s="110"/>
      <c r="AR309" s="148"/>
    </row>
    <row r="310" spans="41:44" x14ac:dyDescent="0.25">
      <c r="AO310" s="110"/>
      <c r="AP310" s="147"/>
      <c r="AQ310" s="110"/>
      <c r="AR310" s="148"/>
    </row>
    <row r="311" spans="41:44" x14ac:dyDescent="0.25">
      <c r="AO311" s="110"/>
      <c r="AP311" s="147"/>
      <c r="AQ311" s="110"/>
      <c r="AR311" s="148"/>
    </row>
    <row r="312" spans="41:44" x14ac:dyDescent="0.25">
      <c r="AO312" s="110"/>
      <c r="AP312" s="147"/>
      <c r="AQ312" s="110"/>
      <c r="AR312" s="148"/>
    </row>
    <row r="313" spans="41:44" x14ac:dyDescent="0.25">
      <c r="AO313" s="110"/>
      <c r="AP313" s="147"/>
      <c r="AQ313" s="110"/>
      <c r="AR313" s="148"/>
    </row>
    <row r="314" spans="41:44" x14ac:dyDescent="0.25">
      <c r="AO314" s="110"/>
      <c r="AP314" s="147"/>
      <c r="AQ314" s="110"/>
      <c r="AR314" s="148"/>
    </row>
    <row r="315" spans="41:44" x14ac:dyDescent="0.25">
      <c r="AO315" s="110"/>
      <c r="AP315" s="147"/>
      <c r="AQ315" s="110"/>
      <c r="AR315" s="148"/>
    </row>
    <row r="316" spans="41:44" x14ac:dyDescent="0.25">
      <c r="AO316" s="110"/>
      <c r="AP316" s="147"/>
      <c r="AQ316" s="110"/>
      <c r="AR316" s="148"/>
    </row>
    <row r="317" spans="41:44" x14ac:dyDescent="0.25">
      <c r="AO317" s="110"/>
      <c r="AP317" s="147"/>
      <c r="AQ317" s="110"/>
      <c r="AR317" s="148"/>
    </row>
    <row r="318" spans="41:44" x14ac:dyDescent="0.25">
      <c r="AO318" s="110"/>
      <c r="AP318" s="147"/>
      <c r="AQ318" s="110"/>
      <c r="AR318" s="148"/>
    </row>
    <row r="319" spans="41:44" x14ac:dyDescent="0.25">
      <c r="AO319" s="110"/>
      <c r="AP319" s="147"/>
      <c r="AQ319" s="110"/>
      <c r="AR319" s="148"/>
    </row>
    <row r="320" spans="41:44" x14ac:dyDescent="0.25">
      <c r="AO320" s="110"/>
      <c r="AP320" s="147"/>
      <c r="AQ320" s="110"/>
      <c r="AR320" s="148"/>
    </row>
    <row r="321" spans="41:44" x14ac:dyDescent="0.25">
      <c r="AO321" s="110"/>
      <c r="AP321" s="147"/>
      <c r="AQ321" s="110"/>
      <c r="AR321" s="148"/>
    </row>
    <row r="322" spans="41:44" x14ac:dyDescent="0.25">
      <c r="AO322" s="110"/>
      <c r="AP322" s="147"/>
      <c r="AQ322" s="110"/>
      <c r="AR322" s="148"/>
    </row>
    <row r="323" spans="41:44" x14ac:dyDescent="0.25">
      <c r="AO323" s="110"/>
      <c r="AP323" s="147"/>
      <c r="AQ323" s="110"/>
      <c r="AR323" s="148"/>
    </row>
    <row r="324" spans="41:44" x14ac:dyDescent="0.25">
      <c r="AO324" s="110"/>
      <c r="AP324" s="147"/>
      <c r="AQ324" s="110"/>
      <c r="AR324" s="148"/>
    </row>
    <row r="325" spans="41:44" x14ac:dyDescent="0.25">
      <c r="AO325" s="110"/>
      <c r="AP325" s="147"/>
      <c r="AQ325" s="110"/>
      <c r="AR325" s="148"/>
    </row>
    <row r="326" spans="41:44" x14ac:dyDescent="0.25">
      <c r="AO326" s="110"/>
      <c r="AP326" s="147"/>
      <c r="AQ326" s="110"/>
      <c r="AR326" s="148"/>
    </row>
    <row r="327" spans="41:44" x14ac:dyDescent="0.25">
      <c r="AO327" s="110"/>
      <c r="AP327" s="147"/>
      <c r="AQ327" s="110"/>
      <c r="AR327" s="148"/>
    </row>
    <row r="328" spans="41:44" x14ac:dyDescent="0.25">
      <c r="AO328" s="110"/>
      <c r="AP328" s="147"/>
      <c r="AQ328" s="110"/>
      <c r="AR328" s="148"/>
    </row>
    <row r="329" spans="41:44" x14ac:dyDescent="0.25">
      <c r="AO329" s="110"/>
      <c r="AP329" s="147"/>
      <c r="AQ329" s="110"/>
      <c r="AR329" s="148"/>
    </row>
    <row r="330" spans="41:44" x14ac:dyDescent="0.25">
      <c r="AO330" s="110"/>
      <c r="AP330" s="147"/>
      <c r="AQ330" s="110"/>
      <c r="AR330" s="148"/>
    </row>
    <row r="331" spans="41:44" x14ac:dyDescent="0.25">
      <c r="AO331" s="110"/>
      <c r="AP331" s="147"/>
      <c r="AQ331" s="110"/>
      <c r="AR331" s="148"/>
    </row>
    <row r="332" spans="41:44" x14ac:dyDescent="0.25">
      <c r="AO332" s="110"/>
      <c r="AP332" s="147"/>
      <c r="AQ332" s="110"/>
      <c r="AR332" s="148"/>
    </row>
  </sheetData>
  <mergeCells count="14">
    <mergeCell ref="I3:M3"/>
    <mergeCell ref="G1:R2"/>
    <mergeCell ref="H4:M4"/>
    <mergeCell ref="H5:M5"/>
    <mergeCell ref="O5:P5"/>
    <mergeCell ref="G3:H3"/>
    <mergeCell ref="O4:P4"/>
    <mergeCell ref="T8:T9"/>
    <mergeCell ref="U8:U9"/>
    <mergeCell ref="V8:V9"/>
    <mergeCell ref="H8:J8"/>
    <mergeCell ref="K8:M8"/>
    <mergeCell ref="P8:R8"/>
    <mergeCell ref="O8:O9"/>
  </mergeCells>
  <printOptions horizontalCentered="1" gridLinesSet="0"/>
  <pageMargins left="0.19685039370078741" right="0.15748031496062992" top="0.31496062992125984" bottom="0.74803149606299213" header="0.19685039370078741" footer="0.15748031496062992"/>
  <pageSetup scale="91" orientation="portrait" horizontalDpi="300" verticalDpi="300" r:id="rId1"/>
  <headerFooter alignWithMargins="0">
    <oddFooter>&amp;L&amp;7&amp;A(&amp;[&amp;&amp;[File])&amp;R&amp;7Page &amp;P of &amp;N</oddFooter>
  </headerFooter>
  <rowBreaks count="1" manualBreakCount="1">
    <brk id="44" min="5"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A56"/>
  <sheetViews>
    <sheetView topLeftCell="A7" workbookViewId="0">
      <selection activeCell="S4" sqref="S4:T4"/>
    </sheetView>
  </sheetViews>
  <sheetFormatPr defaultRowHeight="15" x14ac:dyDescent="0.25"/>
  <cols>
    <col min="1" max="1" width="1.85546875" style="79" customWidth="1"/>
    <col min="2" max="2" width="9.7109375" style="79" customWidth="1"/>
    <col min="3" max="8" width="5.7109375" style="79" customWidth="1"/>
    <col min="9" max="9" width="6.7109375" style="79" customWidth="1"/>
    <col min="10" max="12" width="8.7109375" style="79" customWidth="1"/>
    <col min="13" max="16" width="6.7109375" style="79" customWidth="1"/>
    <col min="17" max="17" width="8.7109375" style="79" customWidth="1"/>
    <col min="18" max="18" width="5.7109375" style="79" customWidth="1"/>
    <col min="19" max="20" width="12.7109375" style="79" customWidth="1"/>
    <col min="21" max="16384" width="9.140625" style="79"/>
  </cols>
  <sheetData>
    <row r="1" spans="2:27" ht="7.5" customHeight="1" x14ac:dyDescent="0.25">
      <c r="B1" s="300" t="s">
        <v>309</v>
      </c>
      <c r="C1" s="301"/>
      <c r="D1" s="301"/>
      <c r="E1" s="301"/>
      <c r="F1" s="302"/>
      <c r="G1" s="306"/>
      <c r="H1" s="306"/>
      <c r="I1" s="306"/>
      <c r="J1" s="306"/>
      <c r="K1" s="298" t="s">
        <v>311</v>
      </c>
      <c r="L1" s="298"/>
      <c r="M1" s="298"/>
      <c r="N1" s="306"/>
      <c r="O1" s="306"/>
      <c r="P1" s="306"/>
      <c r="Q1" s="306"/>
      <c r="R1" s="306"/>
      <c r="S1" s="294" t="s">
        <v>307</v>
      </c>
      <c r="T1" s="295"/>
    </row>
    <row r="2" spans="2:27" ht="16.5" customHeight="1" x14ac:dyDescent="0.25">
      <c r="B2" s="303"/>
      <c r="C2" s="304"/>
      <c r="D2" s="304"/>
      <c r="E2" s="304"/>
      <c r="F2" s="305"/>
      <c r="G2" s="307"/>
      <c r="H2" s="307"/>
      <c r="I2" s="307"/>
      <c r="J2" s="307"/>
      <c r="K2" s="299"/>
      <c r="L2" s="299"/>
      <c r="M2" s="299"/>
      <c r="N2" s="307"/>
      <c r="O2" s="307"/>
      <c r="P2" s="307"/>
      <c r="Q2" s="307"/>
      <c r="R2" s="307"/>
      <c r="S2" s="296"/>
      <c r="T2" s="297"/>
    </row>
    <row r="3" spans="2:27" ht="30" customHeight="1" x14ac:dyDescent="0.25">
      <c r="B3" s="311" t="s">
        <v>264</v>
      </c>
      <c r="C3" s="311"/>
      <c r="D3" s="311"/>
      <c r="E3" s="311"/>
      <c r="F3" s="311"/>
      <c r="G3" s="311"/>
      <c r="H3" s="311"/>
      <c r="I3" s="311"/>
      <c r="J3" s="311"/>
      <c r="K3" s="311"/>
      <c r="L3" s="311"/>
      <c r="M3" s="311"/>
      <c r="N3" s="311"/>
      <c r="O3" s="311"/>
      <c r="P3" s="311"/>
      <c r="Q3" s="311"/>
      <c r="R3" s="311"/>
      <c r="S3" s="311"/>
      <c r="T3" s="311"/>
    </row>
    <row r="4" spans="2:27" ht="18" customHeight="1" x14ac:dyDescent="0.25">
      <c r="B4" s="312" t="s">
        <v>47</v>
      </c>
      <c r="C4" s="313"/>
      <c r="D4" s="314"/>
      <c r="E4" s="312" t="s">
        <v>30</v>
      </c>
      <c r="F4" s="313"/>
      <c r="G4" s="314"/>
      <c r="H4" s="315">
        <f>'WP (Pilot - Berth)'!P3</f>
        <v>6.4</v>
      </c>
      <c r="I4" s="316"/>
      <c r="J4" s="317"/>
      <c r="K4" s="312" t="s">
        <v>35</v>
      </c>
      <c r="L4" s="314"/>
      <c r="M4" s="343">
        <f>'WP (Pilot - Berth)'!Q3</f>
        <v>7.55</v>
      </c>
      <c r="N4" s="343"/>
      <c r="O4" s="343"/>
      <c r="P4" s="285" t="s">
        <v>36</v>
      </c>
      <c r="Q4" s="285"/>
      <c r="R4" s="285"/>
      <c r="S4" s="318">
        <f>'WP (Pilot - Berth)'!R3</f>
        <v>8.6999999999999993</v>
      </c>
      <c r="T4" s="318"/>
    </row>
    <row r="5" spans="2:27" ht="18" customHeight="1" x14ac:dyDescent="0.25">
      <c r="B5" s="262" t="s">
        <v>240</v>
      </c>
      <c r="C5" s="262"/>
      <c r="D5" s="262"/>
      <c r="E5" s="262"/>
      <c r="F5" s="262"/>
      <c r="G5" s="262"/>
      <c r="H5" s="262"/>
      <c r="I5" s="262"/>
      <c r="J5" s="262"/>
      <c r="K5" s="262"/>
      <c r="L5" s="262"/>
      <c r="M5" s="290" t="s">
        <v>378</v>
      </c>
      <c r="N5" s="291"/>
      <c r="O5" s="291"/>
      <c r="P5" s="292"/>
      <c r="Q5" s="292"/>
      <c r="R5" s="292"/>
      <c r="S5" s="292"/>
      <c r="T5" s="293"/>
    </row>
    <row r="6" spans="2:27" ht="18" customHeight="1" x14ac:dyDescent="0.25">
      <c r="B6" s="280" t="s">
        <v>37</v>
      </c>
      <c r="C6" s="280"/>
      <c r="D6" s="280"/>
      <c r="E6" s="281">
        <f>Y15</f>
        <v>41.180794460641401</v>
      </c>
      <c r="F6" s="282"/>
      <c r="G6" s="283"/>
      <c r="H6" s="280" t="s">
        <v>241</v>
      </c>
      <c r="I6" s="280"/>
      <c r="J6" s="280"/>
      <c r="K6" s="280"/>
      <c r="L6" s="280"/>
      <c r="M6" s="284"/>
      <c r="N6" s="284"/>
      <c r="O6" s="284"/>
      <c r="P6" s="358" t="s">
        <v>54</v>
      </c>
      <c r="Q6" s="358"/>
      <c r="R6" s="358"/>
      <c r="S6" s="284"/>
      <c r="T6" s="284"/>
    </row>
    <row r="7" spans="2:27" ht="18" customHeight="1" x14ac:dyDescent="0.25">
      <c r="B7" s="262" t="s">
        <v>38</v>
      </c>
      <c r="C7" s="262"/>
      <c r="D7" s="262"/>
      <c r="E7" s="286">
        <v>20</v>
      </c>
      <c r="F7" s="287"/>
      <c r="G7" s="287"/>
      <c r="H7" s="287"/>
      <c r="I7" s="287"/>
      <c r="J7" s="288"/>
      <c r="K7" s="262" t="s">
        <v>242</v>
      </c>
      <c r="L7" s="262"/>
      <c r="M7" s="289">
        <v>20</v>
      </c>
      <c r="N7" s="289"/>
      <c r="O7" s="289"/>
      <c r="P7" s="285" t="s">
        <v>55</v>
      </c>
      <c r="Q7" s="285"/>
      <c r="R7" s="285"/>
      <c r="S7" s="263" t="s">
        <v>376</v>
      </c>
      <c r="T7" s="263"/>
      <c r="W7" s="165"/>
      <c r="X7" s="165"/>
      <c r="Y7" s="165"/>
      <c r="Z7" s="165"/>
      <c r="AA7" s="165"/>
    </row>
    <row r="8" spans="2:27" ht="18" customHeight="1" x14ac:dyDescent="0.25">
      <c r="B8" s="262" t="s">
        <v>39</v>
      </c>
      <c r="C8" s="262"/>
      <c r="D8" s="262"/>
      <c r="E8" s="262"/>
      <c r="F8" s="262"/>
      <c r="G8" s="262"/>
      <c r="H8" s="262"/>
      <c r="I8" s="262"/>
      <c r="J8" s="262"/>
      <c r="K8" s="263" t="s">
        <v>357</v>
      </c>
      <c r="L8" s="263"/>
      <c r="M8" s="263"/>
      <c r="N8" s="263"/>
      <c r="O8" s="263"/>
      <c r="P8" s="263"/>
      <c r="Q8" s="263"/>
      <c r="R8" s="263"/>
      <c r="S8" s="263"/>
      <c r="T8" s="263"/>
      <c r="W8" s="165"/>
      <c r="X8" s="155" t="s">
        <v>297</v>
      </c>
      <c r="Y8" s="308">
        <f>H4</f>
        <v>6.4</v>
      </c>
      <c r="Z8" s="309"/>
      <c r="AA8" s="310"/>
    </row>
    <row r="9" spans="2:27" ht="18" customHeight="1" x14ac:dyDescent="0.25">
      <c r="B9" s="264" t="s">
        <v>265</v>
      </c>
      <c r="C9" s="264"/>
      <c r="D9" s="264"/>
      <c r="E9" s="264"/>
      <c r="F9" s="264"/>
      <c r="G9" s="264"/>
      <c r="H9" s="264"/>
      <c r="I9" s="264"/>
      <c r="J9" s="264"/>
      <c r="K9" s="264"/>
      <c r="L9" s="264"/>
      <c r="M9" s="264"/>
      <c r="N9" s="264"/>
      <c r="O9" s="264"/>
      <c r="P9" s="264"/>
      <c r="Q9" s="264"/>
      <c r="R9" s="266" t="s">
        <v>166</v>
      </c>
      <c r="S9" s="266"/>
      <c r="T9" s="266"/>
      <c r="W9" s="165"/>
      <c r="X9" s="155" t="s">
        <v>298</v>
      </c>
      <c r="Y9" s="308">
        <f>S4</f>
        <v>8.6999999999999993</v>
      </c>
      <c r="Z9" s="310"/>
      <c r="AA9" s="156"/>
    </row>
    <row r="10" spans="2:27" ht="18" customHeight="1" x14ac:dyDescent="0.25">
      <c r="B10" s="352" t="s">
        <v>317</v>
      </c>
      <c r="C10" s="352"/>
      <c r="D10" s="352"/>
      <c r="E10" s="352"/>
      <c r="F10" s="352"/>
      <c r="G10" s="352"/>
      <c r="H10" s="352"/>
      <c r="I10" s="352"/>
      <c r="J10" s="352"/>
      <c r="K10" s="352"/>
      <c r="L10" s="352"/>
      <c r="M10" s="352"/>
      <c r="N10" s="352"/>
      <c r="O10" s="352"/>
      <c r="P10" s="352"/>
      <c r="Q10" s="352"/>
      <c r="R10" s="266" t="s">
        <v>166</v>
      </c>
      <c r="S10" s="266"/>
      <c r="T10" s="266"/>
      <c r="W10" s="165"/>
      <c r="X10" s="155" t="s">
        <v>299</v>
      </c>
      <c r="Y10" s="155">
        <f>(Y8+Y9)/2</f>
        <v>7.55</v>
      </c>
      <c r="Z10" s="156"/>
      <c r="AA10" s="156"/>
    </row>
    <row r="11" spans="2:27" ht="15" customHeight="1" x14ac:dyDescent="0.25">
      <c r="B11" s="267"/>
      <c r="C11" s="267"/>
      <c r="D11" s="267"/>
      <c r="E11" s="267"/>
      <c r="F11" s="267"/>
      <c r="G11" s="267"/>
      <c r="H11" s="267"/>
      <c r="I11" s="267"/>
      <c r="J11" s="267"/>
      <c r="K11" s="267"/>
      <c r="L11" s="267"/>
      <c r="M11" s="267"/>
      <c r="N11" s="267"/>
      <c r="O11" s="267"/>
      <c r="P11" s="267"/>
      <c r="Q11" s="267"/>
      <c r="R11" s="267"/>
      <c r="S11" s="267"/>
      <c r="T11" s="267"/>
      <c r="W11" s="165"/>
      <c r="X11" s="155" t="s">
        <v>300</v>
      </c>
      <c r="Y11" s="155">
        <v>49.6</v>
      </c>
      <c r="Z11" s="156"/>
      <c r="AA11" s="156"/>
    </row>
    <row r="12" spans="2:27" ht="18" customHeight="1" x14ac:dyDescent="0.25">
      <c r="B12" s="269" t="s">
        <v>285</v>
      </c>
      <c r="C12" s="270"/>
      <c r="D12" s="270"/>
      <c r="E12" s="270"/>
      <c r="F12" s="270"/>
      <c r="G12" s="270"/>
      <c r="H12" s="270"/>
      <c r="I12" s="270"/>
      <c r="J12" s="270"/>
      <c r="K12" s="270"/>
      <c r="L12" s="270"/>
      <c r="M12" s="270"/>
      <c r="N12" s="270"/>
      <c r="O12" s="270"/>
      <c r="P12" s="270"/>
      <c r="Q12" s="270"/>
      <c r="R12" s="270"/>
      <c r="S12" s="270"/>
      <c r="T12" s="271"/>
      <c r="W12" s="165"/>
      <c r="X12" s="155" t="s">
        <v>301</v>
      </c>
      <c r="Y12" s="157">
        <f>Y9-Y8</f>
        <v>2.2999999999999989</v>
      </c>
      <c r="Z12" s="156"/>
      <c r="AA12" s="156"/>
    </row>
    <row r="13" spans="2:27" ht="25.5" customHeight="1" x14ac:dyDescent="0.25">
      <c r="B13" s="334" t="s">
        <v>267</v>
      </c>
      <c r="C13" s="334"/>
      <c r="D13" s="334"/>
      <c r="E13" s="334"/>
      <c r="F13" s="334"/>
      <c r="G13" s="334"/>
      <c r="H13" s="335">
        <f>'WP (Pilot - Berth)'!O5</f>
        <v>48.7</v>
      </c>
      <c r="I13" s="335"/>
      <c r="J13" s="335"/>
      <c r="K13" s="334" t="s">
        <v>245</v>
      </c>
      <c r="L13" s="334"/>
      <c r="M13" s="353">
        <f>'WP (Pilot - Berth)'!R4</f>
        <v>12</v>
      </c>
      <c r="N13" s="354"/>
      <c r="O13" s="355"/>
      <c r="P13" s="356" t="s">
        <v>41</v>
      </c>
      <c r="Q13" s="357"/>
      <c r="R13" s="357"/>
      <c r="S13" s="260">
        <f>'WP (Pilot - Berth)'!O4</f>
        <v>0.16909722222222223</v>
      </c>
      <c r="T13" s="261"/>
      <c r="W13" s="165"/>
      <c r="X13" s="155" t="s">
        <v>302</v>
      </c>
      <c r="Y13" s="157">
        <f>Y12*33.5/274.4</f>
        <v>0.28079446064139935</v>
      </c>
      <c r="Z13" s="156"/>
      <c r="AA13" s="156"/>
    </row>
    <row r="14" spans="2:27" s="103" customFormat="1" ht="15" customHeight="1" x14ac:dyDescent="0.25">
      <c r="B14" s="245" t="s">
        <v>42</v>
      </c>
      <c r="C14" s="245"/>
      <c r="D14" s="245"/>
      <c r="E14" s="245"/>
      <c r="F14" s="245"/>
      <c r="G14" s="245"/>
      <c r="H14" s="245"/>
      <c r="I14" s="245"/>
      <c r="J14" s="245"/>
      <c r="K14" s="245"/>
      <c r="L14" s="245"/>
      <c r="M14" s="245"/>
      <c r="N14" s="245"/>
      <c r="O14" s="245"/>
      <c r="P14" s="245"/>
      <c r="Q14" s="245"/>
      <c r="R14" s="245"/>
      <c r="S14" s="245"/>
      <c r="T14" s="245"/>
      <c r="W14" s="166"/>
      <c r="X14" s="191" t="s">
        <v>303</v>
      </c>
      <c r="Y14" s="192">
        <f>Y9-Y13</f>
        <v>8.4192055393586003</v>
      </c>
      <c r="Z14" s="193"/>
      <c r="AA14" s="193"/>
    </row>
    <row r="15" spans="2:27" ht="15" customHeight="1" x14ac:dyDescent="0.25">
      <c r="B15" s="247" t="s">
        <v>246</v>
      </c>
      <c r="C15" s="248" t="s">
        <v>247</v>
      </c>
      <c r="D15" s="248"/>
      <c r="E15" s="248"/>
      <c r="F15" s="248"/>
      <c r="G15" s="248"/>
      <c r="H15" s="248"/>
      <c r="I15" s="249" t="s">
        <v>31</v>
      </c>
      <c r="J15" s="252" t="s">
        <v>248</v>
      </c>
      <c r="K15" s="253" t="s">
        <v>32</v>
      </c>
      <c r="L15" s="253" t="s">
        <v>249</v>
      </c>
      <c r="M15" s="243" t="s">
        <v>250</v>
      </c>
      <c r="N15" s="243" t="s">
        <v>251</v>
      </c>
      <c r="O15" s="243" t="s">
        <v>252</v>
      </c>
      <c r="P15" s="243" t="s">
        <v>253</v>
      </c>
      <c r="Q15" s="243" t="s">
        <v>254</v>
      </c>
      <c r="R15" s="243"/>
      <c r="S15" s="243"/>
      <c r="T15" s="243"/>
      <c r="W15" s="165"/>
      <c r="X15" s="155" t="s">
        <v>304</v>
      </c>
      <c r="Y15" s="157">
        <f>Y11-Y14</f>
        <v>41.180794460641401</v>
      </c>
      <c r="Z15" s="156"/>
      <c r="AA15" s="156"/>
    </row>
    <row r="16" spans="2:27" x14ac:dyDescent="0.25">
      <c r="B16" s="247"/>
      <c r="C16" s="254" t="s">
        <v>3</v>
      </c>
      <c r="D16" s="255"/>
      <c r="E16" s="256"/>
      <c r="F16" s="254" t="s">
        <v>8</v>
      </c>
      <c r="G16" s="255"/>
      <c r="H16" s="256"/>
      <c r="I16" s="250"/>
      <c r="J16" s="252"/>
      <c r="K16" s="253"/>
      <c r="L16" s="253"/>
      <c r="M16" s="243"/>
      <c r="N16" s="243"/>
      <c r="O16" s="243"/>
      <c r="P16" s="243"/>
      <c r="Q16" s="243"/>
      <c r="R16" s="243"/>
      <c r="S16" s="243"/>
      <c r="T16" s="243"/>
      <c r="W16" s="165"/>
      <c r="X16" s="165"/>
      <c r="Y16" s="165"/>
      <c r="Z16" s="165"/>
      <c r="AA16" s="165"/>
    </row>
    <row r="17" spans="2:27" x14ac:dyDescent="0.25">
      <c r="B17" s="247"/>
      <c r="C17" s="257"/>
      <c r="D17" s="258"/>
      <c r="E17" s="259"/>
      <c r="F17" s="257" t="s">
        <v>23</v>
      </c>
      <c r="G17" s="258" t="s">
        <v>24</v>
      </c>
      <c r="H17" s="259"/>
      <c r="I17" s="251"/>
      <c r="J17" s="252"/>
      <c r="K17" s="253"/>
      <c r="L17" s="253"/>
      <c r="M17" s="243"/>
      <c r="N17" s="243"/>
      <c r="O17" s="243"/>
      <c r="P17" s="243"/>
      <c r="Q17" s="243"/>
      <c r="R17" s="243"/>
      <c r="S17" s="243"/>
      <c r="T17" s="243"/>
      <c r="W17" s="165"/>
      <c r="X17" s="165"/>
      <c r="Y17" s="165"/>
      <c r="Z17" s="165"/>
      <c r="AA17" s="165"/>
    </row>
    <row r="18" spans="2:27" ht="24.95" customHeight="1" x14ac:dyDescent="0.25">
      <c r="B18" s="68">
        <f>'WP (Pilot - Berth)'!G10</f>
        <v>1</v>
      </c>
      <c r="C18" s="167">
        <f>'WP (Pilot - Berth)'!H10</f>
        <v>5</v>
      </c>
      <c r="D18" s="194">
        <f>'WP (Pilot - Berth)'!I10</f>
        <v>12</v>
      </c>
      <c r="E18" s="169" t="str">
        <f>'WP (Pilot - Berth)'!J10</f>
        <v>N</v>
      </c>
      <c r="F18" s="170">
        <f>'WP (Pilot - Berth)'!K10</f>
        <v>5</v>
      </c>
      <c r="G18" s="194">
        <f>'WP (Pilot - Berth)'!L10</f>
        <v>8</v>
      </c>
      <c r="H18" s="171" t="str">
        <f>'WP (Pilot - Berth)'!M10</f>
        <v>E</v>
      </c>
      <c r="I18" s="172"/>
      <c r="J18" s="189"/>
      <c r="K18" s="174"/>
      <c r="L18" s="175"/>
      <c r="M18" s="197" t="str">
        <f>'WP (Pilot - Berth)'!T10</f>
        <v>See DOSCA &amp; ADTT</v>
      </c>
      <c r="N18" s="73">
        <f>'WP (Pilot - Berth)'!U10</f>
        <v>25</v>
      </c>
      <c r="O18" s="77">
        <f>'WP (Pilot - Berth)'!V10</f>
        <v>0</v>
      </c>
      <c r="P18" s="164" t="s">
        <v>256</v>
      </c>
      <c r="Q18" s="237" t="s">
        <v>360</v>
      </c>
      <c r="R18" s="238"/>
      <c r="S18" s="238"/>
      <c r="T18" s="239"/>
    </row>
    <row r="19" spans="2:27" ht="24.95" customHeight="1" x14ac:dyDescent="0.25">
      <c r="B19" s="70">
        <f>'WP (Pilot - Berth)'!G11</f>
        <v>2</v>
      </c>
      <c r="C19" s="176">
        <f>'WP (Pilot - Berth)'!H11</f>
        <v>4</v>
      </c>
      <c r="D19" s="195">
        <f>'WP (Pilot - Berth)'!I11</f>
        <v>33.75</v>
      </c>
      <c r="E19" s="178" t="str">
        <f>'WP (Pilot - Berth)'!J11</f>
        <v>N</v>
      </c>
      <c r="F19" s="179">
        <f>'WP (Pilot - Berth)'!K11</f>
        <v>4</v>
      </c>
      <c r="G19" s="195">
        <f>'WP (Pilot - Berth)'!L11</f>
        <v>37.96</v>
      </c>
      <c r="H19" s="180" t="str">
        <f>'WP (Pilot - Berth)'!M11</f>
        <v>E</v>
      </c>
      <c r="I19" s="181">
        <f t="shared" ref="I19:I56" si="0">speed2</f>
        <v>12</v>
      </c>
      <c r="J19" s="190">
        <f>'WP (Pilot - Berth)'!O11</f>
        <v>218.2</v>
      </c>
      <c r="K19" s="183">
        <f>'WP (Pilot - Berth)'!P11</f>
        <v>48.7</v>
      </c>
      <c r="L19" s="184">
        <f>K19/I19</f>
        <v>4.0583333333333336</v>
      </c>
      <c r="M19" s="198" t="str">
        <f>'WP (Pilot - Berth)'!T11</f>
        <v>See DOSCA &amp; ADTT</v>
      </c>
      <c r="N19" s="72">
        <f>'WP (Pilot - Berth)'!U11</f>
        <v>25</v>
      </c>
      <c r="O19" s="76" t="str">
        <f>'WP (Pilot - Berth)'!V11</f>
        <v>15-5</v>
      </c>
      <c r="P19" s="163" t="s">
        <v>256</v>
      </c>
      <c r="Q19" s="240" t="s">
        <v>360</v>
      </c>
      <c r="R19" s="241"/>
      <c r="S19" s="241"/>
      <c r="T19" s="242"/>
    </row>
    <row r="20" spans="2:27" ht="24.95" customHeight="1" x14ac:dyDescent="0.25">
      <c r="B20" s="68">
        <f>'WP (Pilot - Berth)'!G12</f>
        <v>3</v>
      </c>
      <c r="C20" s="167">
        <f>'WP (Pilot - Berth)'!H12</f>
        <v>0</v>
      </c>
      <c r="D20" s="194">
        <f>'WP (Pilot - Berth)'!I12</f>
        <v>0</v>
      </c>
      <c r="E20" s="169" t="str">
        <f>'WP (Pilot - Berth)'!J12</f>
        <v>N</v>
      </c>
      <c r="F20" s="170">
        <f>'WP (Pilot - Berth)'!K12</f>
        <v>0</v>
      </c>
      <c r="G20" s="194">
        <f>'WP (Pilot - Berth)'!L12</f>
        <v>0</v>
      </c>
      <c r="H20" s="171" t="str">
        <f>'WP (Pilot - Berth)'!M12</f>
        <v>W</v>
      </c>
      <c r="I20" s="172">
        <f t="shared" si="0"/>
        <v>12</v>
      </c>
      <c r="J20" s="189" t="str">
        <f>'WP (Pilot - Berth)'!O12</f>
        <v xml:space="preserve"> </v>
      </c>
      <c r="K20" s="186" t="str">
        <f>'WP (Pilot - Berth)'!P12</f>
        <v xml:space="preserve"> </v>
      </c>
      <c r="L20" s="175" t="e">
        <f>K20/I20</f>
        <v>#VALUE!</v>
      </c>
      <c r="M20" s="197" t="str">
        <f>'WP (Pilot - Berth)'!T12</f>
        <v>See DOSCA &amp; ADTT</v>
      </c>
      <c r="N20" s="73">
        <f>'WP (Pilot - Berth)'!U12</f>
        <v>18.5</v>
      </c>
      <c r="O20" s="77">
        <f>'WP (Pilot - Berth)'!V12</f>
        <v>5</v>
      </c>
      <c r="P20" s="164" t="s">
        <v>256</v>
      </c>
      <c r="Q20" s="237" t="s">
        <v>344</v>
      </c>
      <c r="R20" s="238"/>
      <c r="S20" s="238"/>
      <c r="T20" s="239"/>
    </row>
    <row r="21" spans="2:27" ht="24.95" customHeight="1" x14ac:dyDescent="0.25">
      <c r="B21" s="70">
        <f>'WP (Pilot - Berth)'!G13</f>
        <v>4</v>
      </c>
      <c r="C21" s="176">
        <f>'WP (Pilot - Berth)'!H13</f>
        <v>0</v>
      </c>
      <c r="D21" s="195">
        <f>'WP (Pilot - Berth)'!I13</f>
        <v>0</v>
      </c>
      <c r="E21" s="178" t="str">
        <f>'WP (Pilot - Berth)'!J13</f>
        <v>N</v>
      </c>
      <c r="F21" s="179">
        <f>'WP (Pilot - Berth)'!K13</f>
        <v>0</v>
      </c>
      <c r="G21" s="195">
        <f>'WP (Pilot - Berth)'!L13</f>
        <v>0</v>
      </c>
      <c r="H21" s="180" t="str">
        <f>'WP (Pilot - Berth)'!M13</f>
        <v>W</v>
      </c>
      <c r="I21" s="181">
        <f t="shared" si="0"/>
        <v>12</v>
      </c>
      <c r="J21" s="190" t="str">
        <f>'WP (Pilot - Berth)'!O13</f>
        <v xml:space="preserve"> </v>
      </c>
      <c r="K21" s="183" t="str">
        <f>'WP (Pilot - Berth)'!P13</f>
        <v xml:space="preserve"> </v>
      </c>
      <c r="L21" s="184" t="e">
        <f t="shared" ref="L21:L56" si="1">K21/I21</f>
        <v>#VALUE!</v>
      </c>
      <c r="M21" s="198" t="str">
        <f>'WP (Pilot - Berth)'!T13</f>
        <v>See DOSCA &amp; ADTT</v>
      </c>
      <c r="N21" s="72">
        <f>'WP (Pilot - Berth)'!U13</f>
        <v>22.8</v>
      </c>
      <c r="O21" s="76">
        <f>'WP (Pilot - Berth)'!V13</f>
        <v>5</v>
      </c>
      <c r="P21" s="163" t="s">
        <v>256</v>
      </c>
      <c r="Q21" s="240" t="s">
        <v>344</v>
      </c>
      <c r="R21" s="241"/>
      <c r="S21" s="241"/>
      <c r="T21" s="242"/>
    </row>
    <row r="22" spans="2:27" ht="24.95" customHeight="1" x14ac:dyDescent="0.25">
      <c r="B22" s="68">
        <f>'WP (Pilot - Berth)'!G14</f>
        <v>5</v>
      </c>
      <c r="C22" s="167">
        <f>'WP (Pilot - Berth)'!H14</f>
        <v>0</v>
      </c>
      <c r="D22" s="194">
        <f>'WP (Pilot - Berth)'!I14</f>
        <v>0</v>
      </c>
      <c r="E22" s="169" t="str">
        <f>'WP (Pilot - Berth)'!J14</f>
        <v>N</v>
      </c>
      <c r="F22" s="170">
        <f>'WP (Pilot - Berth)'!K14</f>
        <v>0</v>
      </c>
      <c r="G22" s="194">
        <f>'WP (Pilot - Berth)'!L14</f>
        <v>0</v>
      </c>
      <c r="H22" s="171" t="str">
        <f>'WP (Pilot - Berth)'!M14</f>
        <v>W</v>
      </c>
      <c r="I22" s="172">
        <f t="shared" si="0"/>
        <v>12</v>
      </c>
      <c r="J22" s="189" t="str">
        <f>'WP (Pilot - Berth)'!O14</f>
        <v xml:space="preserve"> </v>
      </c>
      <c r="K22" s="186" t="str">
        <f>'WP (Pilot - Berth)'!P14</f>
        <v xml:space="preserve"> </v>
      </c>
      <c r="L22" s="175" t="e">
        <f t="shared" si="1"/>
        <v>#VALUE!</v>
      </c>
      <c r="M22" s="197" t="str">
        <f>'WP (Pilot - Berth)'!T14</f>
        <v>See DOSCA &amp; ADTT</v>
      </c>
      <c r="N22" s="73">
        <f>'WP (Pilot - Berth)'!U14</f>
        <v>19.8</v>
      </c>
      <c r="O22" s="77">
        <f>'WP (Pilot - Berth)'!V14</f>
        <v>5</v>
      </c>
      <c r="P22" s="164" t="s">
        <v>256</v>
      </c>
      <c r="Q22" s="237" t="s">
        <v>344</v>
      </c>
      <c r="R22" s="238"/>
      <c r="S22" s="238"/>
      <c r="T22" s="239"/>
    </row>
    <row r="23" spans="2:27" ht="24.95" customHeight="1" x14ac:dyDescent="0.25">
      <c r="B23" s="70">
        <f>'WP (Pilot - Berth)'!G15</f>
        <v>6</v>
      </c>
      <c r="C23" s="176">
        <f>'WP (Pilot - Berth)'!H15</f>
        <v>0</v>
      </c>
      <c r="D23" s="195">
        <f>'WP (Pilot - Berth)'!I15</f>
        <v>0</v>
      </c>
      <c r="E23" s="178" t="str">
        <f>'WP (Pilot - Berth)'!J15</f>
        <v>N</v>
      </c>
      <c r="F23" s="179">
        <f>'WP (Pilot - Berth)'!K15</f>
        <v>0</v>
      </c>
      <c r="G23" s="195">
        <f>'WP (Pilot - Berth)'!L15</f>
        <v>0</v>
      </c>
      <c r="H23" s="180" t="str">
        <f>'WP (Pilot - Berth)'!M15</f>
        <v>W</v>
      </c>
      <c r="I23" s="181">
        <f t="shared" si="0"/>
        <v>12</v>
      </c>
      <c r="J23" s="190" t="str">
        <f>'WP (Pilot - Berth)'!O15</f>
        <v xml:space="preserve"> </v>
      </c>
      <c r="K23" s="183" t="str">
        <f>'WP (Pilot - Berth)'!P15</f>
        <v xml:space="preserve"> </v>
      </c>
      <c r="L23" s="184" t="e">
        <f t="shared" si="1"/>
        <v>#VALUE!</v>
      </c>
      <c r="M23" s="198" t="str">
        <f>'WP (Pilot - Berth)'!T15</f>
        <v>See DOSCA &amp; ADTT</v>
      </c>
      <c r="N23" s="72">
        <f>'WP (Pilot - Berth)'!U15</f>
        <v>8.5</v>
      </c>
      <c r="O23" s="76" t="str">
        <f>'WP (Pilot - Berth)'!V15</f>
        <v>3-1</v>
      </c>
      <c r="P23" s="163" t="s">
        <v>256</v>
      </c>
      <c r="Q23" s="240" t="s">
        <v>344</v>
      </c>
      <c r="R23" s="241"/>
      <c r="S23" s="241"/>
      <c r="T23" s="242"/>
    </row>
    <row r="24" spans="2:27" ht="24.95" customHeight="1" x14ac:dyDescent="0.25">
      <c r="B24" s="68">
        <f>'WP (Pilot - Berth)'!G16</f>
        <v>7</v>
      </c>
      <c r="C24" s="167">
        <f>'WP (Pilot - Berth)'!H16</f>
        <v>0</v>
      </c>
      <c r="D24" s="194">
        <f>'WP (Pilot - Berth)'!I16</f>
        <v>0</v>
      </c>
      <c r="E24" s="169" t="str">
        <f>'WP (Pilot - Berth)'!J16</f>
        <v>N</v>
      </c>
      <c r="F24" s="170">
        <f>'WP (Pilot - Berth)'!K16</f>
        <v>0</v>
      </c>
      <c r="G24" s="194">
        <f>'WP (Pilot - Berth)'!L16</f>
        <v>0</v>
      </c>
      <c r="H24" s="171" t="str">
        <f>'WP (Pilot - Berth)'!M16</f>
        <v>W</v>
      </c>
      <c r="I24" s="172">
        <f t="shared" si="0"/>
        <v>12</v>
      </c>
      <c r="J24" s="189" t="str">
        <f>'WP (Pilot - Berth)'!O16</f>
        <v xml:space="preserve"> </v>
      </c>
      <c r="K24" s="186" t="str">
        <f>'WP (Pilot - Berth)'!P16</f>
        <v xml:space="preserve"> </v>
      </c>
      <c r="L24" s="175" t="e">
        <f t="shared" si="1"/>
        <v>#VALUE!</v>
      </c>
      <c r="M24" s="197" t="str">
        <f>'WP (Pilot - Berth)'!T16</f>
        <v>See DOSCA &amp; ADTT</v>
      </c>
      <c r="N24" s="73">
        <f>'WP (Pilot - Berth)'!U16</f>
        <v>8.6</v>
      </c>
      <c r="O24" s="77" t="str">
        <f>'WP (Pilot - Berth)'!V16</f>
        <v>3-1</v>
      </c>
      <c r="P24" s="164" t="s">
        <v>256</v>
      </c>
      <c r="Q24" s="237" t="s">
        <v>318</v>
      </c>
      <c r="R24" s="238"/>
      <c r="S24" s="238"/>
      <c r="T24" s="239"/>
    </row>
    <row r="25" spans="2:27" ht="24.95" customHeight="1" x14ac:dyDescent="0.25">
      <c r="B25" s="70">
        <f>'WP (Pilot - Berth)'!G17</f>
        <v>8</v>
      </c>
      <c r="C25" s="176">
        <f>'WP (Pilot - Berth)'!H17</f>
        <v>0</v>
      </c>
      <c r="D25" s="195">
        <f>'WP (Pilot - Berth)'!I17</f>
        <v>0</v>
      </c>
      <c r="E25" s="178" t="str">
        <f>'WP (Pilot - Berth)'!J17</f>
        <v>N</v>
      </c>
      <c r="F25" s="179">
        <f>'WP (Pilot - Berth)'!K17</f>
        <v>0</v>
      </c>
      <c r="G25" s="195">
        <f>'WP (Pilot - Berth)'!L17</f>
        <v>0</v>
      </c>
      <c r="H25" s="180" t="str">
        <f>'WP (Pilot - Berth)'!M17</f>
        <v>W</v>
      </c>
      <c r="I25" s="181">
        <f t="shared" si="0"/>
        <v>12</v>
      </c>
      <c r="J25" s="190" t="str">
        <f>'WP (Pilot - Berth)'!O17</f>
        <v xml:space="preserve"> </v>
      </c>
      <c r="K25" s="183" t="str">
        <f>'WP (Pilot - Berth)'!P17</f>
        <v xml:space="preserve"> </v>
      </c>
      <c r="L25" s="184" t="e">
        <f t="shared" si="1"/>
        <v>#VALUE!</v>
      </c>
      <c r="M25" s="198" t="str">
        <f>'WP (Pilot - Berth)'!T17</f>
        <v>See DOSCA &amp; ADTT</v>
      </c>
      <c r="N25" s="72">
        <f>'WP (Pilot - Berth)'!U17</f>
        <v>8.6</v>
      </c>
      <c r="O25" s="76" t="str">
        <f>'WP (Pilot - Berth)'!V17</f>
        <v>3-1</v>
      </c>
      <c r="P25" s="163" t="s">
        <v>256</v>
      </c>
      <c r="Q25" s="240" t="s">
        <v>318</v>
      </c>
      <c r="R25" s="241"/>
      <c r="S25" s="241"/>
      <c r="T25" s="242"/>
    </row>
    <row r="26" spans="2:27" ht="24.95" customHeight="1" x14ac:dyDescent="0.25">
      <c r="B26" s="68">
        <f>'WP (Pilot - Berth)'!G18</f>
        <v>9</v>
      </c>
      <c r="C26" s="167">
        <f>'WP (Pilot - Berth)'!H18</f>
        <v>0</v>
      </c>
      <c r="D26" s="194">
        <f>'WP (Pilot - Berth)'!I18</f>
        <v>0</v>
      </c>
      <c r="E26" s="169" t="str">
        <f>'WP (Pilot - Berth)'!J18</f>
        <v>N</v>
      </c>
      <c r="F26" s="170">
        <f>'WP (Pilot - Berth)'!K18</f>
        <v>0</v>
      </c>
      <c r="G26" s="194">
        <f>'WP (Pilot - Berth)'!L18</f>
        <v>0</v>
      </c>
      <c r="H26" s="171" t="str">
        <f>'WP (Pilot - Berth)'!M18</f>
        <v>W</v>
      </c>
      <c r="I26" s="172">
        <f t="shared" si="0"/>
        <v>12</v>
      </c>
      <c r="J26" s="189" t="str">
        <f>'WP (Pilot - Berth)'!O18</f>
        <v xml:space="preserve"> </v>
      </c>
      <c r="K26" s="186" t="str">
        <f>'WP (Pilot - Berth)'!P18</f>
        <v xml:space="preserve"> </v>
      </c>
      <c r="L26" s="175" t="e">
        <f t="shared" si="1"/>
        <v>#VALUE!</v>
      </c>
      <c r="M26" s="197" t="str">
        <f>'WP (Pilot - Berth)'!T18</f>
        <v>VAR</v>
      </c>
      <c r="N26" s="73">
        <f>'WP (Pilot - Berth)'!U18</f>
        <v>8.4</v>
      </c>
      <c r="O26" s="77" t="str">
        <f>'WP (Pilot - Berth)'!V18</f>
        <v>3-1</v>
      </c>
      <c r="P26" s="164" t="s">
        <v>256</v>
      </c>
      <c r="Q26" s="237" t="s">
        <v>318</v>
      </c>
      <c r="R26" s="238"/>
      <c r="S26" s="238"/>
      <c r="T26" s="239"/>
    </row>
    <row r="27" spans="2:27" ht="24.95" customHeight="1" x14ac:dyDescent="0.25">
      <c r="B27" s="70">
        <f>'WP (Pilot - Berth)'!G19</f>
        <v>10</v>
      </c>
      <c r="C27" s="176">
        <f>'WP (Pilot - Berth)'!H19</f>
        <v>0</v>
      </c>
      <c r="D27" s="195">
        <f>'WP (Pilot - Berth)'!I19</f>
        <v>0</v>
      </c>
      <c r="E27" s="178" t="str">
        <f>'WP (Pilot - Berth)'!J19</f>
        <v>N</v>
      </c>
      <c r="F27" s="179">
        <f>'WP (Pilot - Berth)'!K19</f>
        <v>0</v>
      </c>
      <c r="G27" s="195">
        <f>'WP (Pilot - Berth)'!L19</f>
        <v>0</v>
      </c>
      <c r="H27" s="180" t="str">
        <f>'WP (Pilot - Berth)'!M19</f>
        <v>W</v>
      </c>
      <c r="I27" s="181">
        <f t="shared" si="0"/>
        <v>12</v>
      </c>
      <c r="J27" s="190" t="str">
        <f>'WP (Pilot - Berth)'!O19</f>
        <v xml:space="preserve"> </v>
      </c>
      <c r="K27" s="183" t="str">
        <f>'WP (Pilot - Berth)'!P19</f>
        <v xml:space="preserve"> </v>
      </c>
      <c r="L27" s="184" t="e">
        <f t="shared" si="1"/>
        <v>#VALUE!</v>
      </c>
      <c r="M27" s="198" t="str">
        <f>'WP (Pilot - Berth)'!T19</f>
        <v>VAR</v>
      </c>
      <c r="N27" s="72">
        <f>'WP (Pilot - Berth)'!U19</f>
        <v>7.2</v>
      </c>
      <c r="O27" s="76" t="str">
        <f>'WP (Pilot - Berth)'!V19</f>
        <v>3-1</v>
      </c>
      <c r="P27" s="163" t="s">
        <v>256</v>
      </c>
      <c r="Q27" s="240" t="s">
        <v>322</v>
      </c>
      <c r="R27" s="241"/>
      <c r="S27" s="241"/>
      <c r="T27" s="242"/>
    </row>
    <row r="28" spans="2:27" ht="24.95" customHeight="1" x14ac:dyDescent="0.25">
      <c r="B28" s="68">
        <f>'WP (Pilot - Berth)'!G20</f>
        <v>11</v>
      </c>
      <c r="C28" s="167">
        <f>'WP (Pilot - Berth)'!H20</f>
        <v>0</v>
      </c>
      <c r="D28" s="194">
        <f>'WP (Pilot - Berth)'!I20</f>
        <v>0</v>
      </c>
      <c r="E28" s="169" t="str">
        <f>'WP (Pilot - Berth)'!J20</f>
        <v>N</v>
      </c>
      <c r="F28" s="170">
        <f>'WP (Pilot - Berth)'!K20</f>
        <v>0</v>
      </c>
      <c r="G28" s="194">
        <f>'WP (Pilot - Berth)'!L20</f>
        <v>0</v>
      </c>
      <c r="H28" s="171" t="str">
        <f>'WP (Pilot - Berth)'!M20</f>
        <v>W</v>
      </c>
      <c r="I28" s="172">
        <f t="shared" si="0"/>
        <v>12</v>
      </c>
      <c r="J28" s="189" t="str">
        <f>'WP (Pilot - Berth)'!O20</f>
        <v xml:space="preserve"> </v>
      </c>
      <c r="K28" s="186" t="str">
        <f>'WP (Pilot - Berth)'!P20</f>
        <v xml:space="preserve"> </v>
      </c>
      <c r="L28" s="175" t="e">
        <f t="shared" si="1"/>
        <v>#VALUE!</v>
      </c>
      <c r="M28" s="69" t="str">
        <f>'WP (Pilot - Berth)'!T20</f>
        <v>VAR</v>
      </c>
      <c r="N28" s="73">
        <f>'WP (Pilot - Berth)'!U20</f>
        <v>90</v>
      </c>
      <c r="O28" s="77">
        <f>'WP (Pilot - Berth)'!V20</f>
        <v>30</v>
      </c>
      <c r="P28" s="164" t="s">
        <v>256</v>
      </c>
      <c r="Q28" s="237"/>
      <c r="R28" s="238"/>
      <c r="S28" s="238"/>
      <c r="T28" s="239"/>
    </row>
    <row r="29" spans="2:27" ht="24.95" customHeight="1" x14ac:dyDescent="0.25">
      <c r="B29" s="70">
        <f>'WP (Pilot - Berth)'!G21</f>
        <v>12</v>
      </c>
      <c r="C29" s="176">
        <f>'WP (Pilot - Berth)'!H21</f>
        <v>0</v>
      </c>
      <c r="D29" s="195">
        <f>'WP (Pilot - Berth)'!I21</f>
        <v>0</v>
      </c>
      <c r="E29" s="178" t="str">
        <f>'WP (Pilot - Berth)'!J21</f>
        <v>N</v>
      </c>
      <c r="F29" s="179">
        <f>'WP (Pilot - Berth)'!K21</f>
        <v>0</v>
      </c>
      <c r="G29" s="195">
        <f>'WP (Pilot - Berth)'!L21</f>
        <v>0</v>
      </c>
      <c r="H29" s="180" t="str">
        <f>'WP (Pilot - Berth)'!M21</f>
        <v>W</v>
      </c>
      <c r="I29" s="181">
        <f t="shared" si="0"/>
        <v>12</v>
      </c>
      <c r="J29" s="190" t="str">
        <f>'WP (Pilot - Berth)'!O21</f>
        <v xml:space="preserve"> </v>
      </c>
      <c r="K29" s="183" t="str">
        <f>'WP (Pilot - Berth)'!P21</f>
        <v xml:space="preserve"> </v>
      </c>
      <c r="L29" s="184" t="e">
        <f t="shared" si="1"/>
        <v>#VALUE!</v>
      </c>
      <c r="M29" s="71" t="str">
        <f>'WP (Pilot - Berth)'!T21</f>
        <v>VAR</v>
      </c>
      <c r="N29" s="72">
        <f>'WP (Pilot - Berth)'!U21</f>
        <v>972</v>
      </c>
      <c r="O29" s="76">
        <f>'WP (Pilot - Berth)'!V21</f>
        <v>15</v>
      </c>
      <c r="P29" s="163" t="s">
        <v>256</v>
      </c>
      <c r="Q29" s="240"/>
      <c r="R29" s="241"/>
      <c r="S29" s="241"/>
      <c r="T29" s="242"/>
    </row>
    <row r="30" spans="2:27" ht="24.95" customHeight="1" x14ac:dyDescent="0.25">
      <c r="B30" s="68">
        <f>'WP (Pilot - Berth)'!G22</f>
        <v>13</v>
      </c>
      <c r="C30" s="167">
        <f>'WP (Pilot - Berth)'!H22</f>
        <v>0</v>
      </c>
      <c r="D30" s="194">
        <f>'WP (Pilot - Berth)'!I22</f>
        <v>0</v>
      </c>
      <c r="E30" s="169" t="str">
        <f>'WP (Pilot - Berth)'!J22</f>
        <v>N</v>
      </c>
      <c r="F30" s="170">
        <f>'WP (Pilot - Berth)'!K22</f>
        <v>0</v>
      </c>
      <c r="G30" s="194">
        <f>'WP (Pilot - Berth)'!L22</f>
        <v>0</v>
      </c>
      <c r="H30" s="171" t="str">
        <f>'WP (Pilot - Berth)'!M22</f>
        <v>W</v>
      </c>
      <c r="I30" s="172">
        <f t="shared" si="0"/>
        <v>12</v>
      </c>
      <c r="J30" s="189" t="str">
        <f>'WP (Pilot - Berth)'!O22</f>
        <v xml:space="preserve"> </v>
      </c>
      <c r="K30" s="186" t="str">
        <f>'WP (Pilot - Berth)'!P22</f>
        <v xml:space="preserve"> </v>
      </c>
      <c r="L30" s="175" t="e">
        <f t="shared" si="1"/>
        <v>#VALUE!</v>
      </c>
      <c r="M30" s="69" t="str">
        <f>'WP (Pilot - Berth)'!T22</f>
        <v>VAR</v>
      </c>
      <c r="N30" s="73">
        <f>'WP (Pilot - Berth)'!U22</f>
        <v>105</v>
      </c>
      <c r="O30" s="77" t="str">
        <f>'WP (Pilot - Berth)'!V22</f>
        <v>30-60</v>
      </c>
      <c r="P30" s="164" t="s">
        <v>256</v>
      </c>
      <c r="Q30" s="237"/>
      <c r="R30" s="238"/>
      <c r="S30" s="238"/>
      <c r="T30" s="239"/>
    </row>
    <row r="31" spans="2:27" ht="24.95" customHeight="1" x14ac:dyDescent="0.25">
      <c r="B31" s="70">
        <f>'WP (Pilot - Berth)'!G23</f>
        <v>14</v>
      </c>
      <c r="C31" s="176">
        <f>'WP (Pilot - Berth)'!H23</f>
        <v>0</v>
      </c>
      <c r="D31" s="195">
        <f>'WP (Pilot - Berth)'!I23</f>
        <v>0</v>
      </c>
      <c r="E31" s="178" t="str">
        <f>'WP (Pilot - Berth)'!J23</f>
        <v>N</v>
      </c>
      <c r="F31" s="179">
        <f>'WP (Pilot - Berth)'!K23</f>
        <v>0</v>
      </c>
      <c r="G31" s="195">
        <f>'WP (Pilot - Berth)'!L23</f>
        <v>0</v>
      </c>
      <c r="H31" s="180" t="str">
        <f>'WP (Pilot - Berth)'!M23</f>
        <v>W</v>
      </c>
      <c r="I31" s="181">
        <f t="shared" si="0"/>
        <v>12</v>
      </c>
      <c r="J31" s="190" t="str">
        <f>'WP (Pilot - Berth)'!O23</f>
        <v xml:space="preserve"> </v>
      </c>
      <c r="K31" s="183" t="str">
        <f>'WP (Pilot - Berth)'!P23</f>
        <v xml:space="preserve"> </v>
      </c>
      <c r="L31" s="184" t="e">
        <f t="shared" si="1"/>
        <v>#VALUE!</v>
      </c>
      <c r="M31" s="71" t="str">
        <f>'WP (Pilot - Berth)'!T23</f>
        <v>VAR</v>
      </c>
      <c r="N31" s="72">
        <f>'WP (Pilot - Berth)'!U23</f>
        <v>600</v>
      </c>
      <c r="O31" s="76" t="str">
        <f>'WP (Pilot - Berth)'!V23</f>
        <v>30-60</v>
      </c>
      <c r="P31" s="163" t="s">
        <v>256</v>
      </c>
      <c r="Q31" s="240"/>
      <c r="R31" s="241"/>
      <c r="S31" s="241"/>
      <c r="T31" s="242"/>
    </row>
    <row r="32" spans="2:27" ht="24.95" customHeight="1" x14ac:dyDescent="0.25">
      <c r="B32" s="68">
        <f>'WP (Pilot - Berth)'!G24</f>
        <v>15</v>
      </c>
      <c r="C32" s="167">
        <f>'WP (Pilot - Berth)'!H24</f>
        <v>0</v>
      </c>
      <c r="D32" s="194">
        <f>'WP (Pilot - Berth)'!I24</f>
        <v>0</v>
      </c>
      <c r="E32" s="169" t="str">
        <f>'WP (Pilot - Berth)'!J24</f>
        <v>N</v>
      </c>
      <c r="F32" s="170">
        <f>'WP (Pilot - Berth)'!K24</f>
        <v>0</v>
      </c>
      <c r="G32" s="194">
        <f>'WP (Pilot - Berth)'!L24</f>
        <v>0</v>
      </c>
      <c r="H32" s="171" t="str">
        <f>'WP (Pilot - Berth)'!M24</f>
        <v>W</v>
      </c>
      <c r="I32" s="172">
        <f t="shared" si="0"/>
        <v>12</v>
      </c>
      <c r="J32" s="189" t="str">
        <f>'WP (Pilot - Berth)'!O24</f>
        <v xml:space="preserve"> </v>
      </c>
      <c r="K32" s="186" t="str">
        <f>'WP (Pilot - Berth)'!P24</f>
        <v xml:space="preserve"> </v>
      </c>
      <c r="L32" s="175" t="e">
        <f t="shared" si="1"/>
        <v>#VALUE!</v>
      </c>
      <c r="M32" s="69" t="str">
        <f>'WP (Pilot - Berth)'!T24</f>
        <v>VAR</v>
      </c>
      <c r="N32" s="73">
        <f>'WP (Pilot - Berth)'!U24</f>
        <v>1311</v>
      </c>
      <c r="O32" s="77" t="str">
        <f>'WP (Pilot - Berth)'!V24</f>
        <v>15-30</v>
      </c>
      <c r="P32" s="164" t="s">
        <v>256</v>
      </c>
      <c r="Q32" s="237"/>
      <c r="R32" s="238"/>
      <c r="S32" s="238"/>
      <c r="T32" s="239"/>
    </row>
    <row r="33" spans="2:20" ht="24.95" customHeight="1" x14ac:dyDescent="0.25">
      <c r="B33" s="70">
        <f>'WP (Pilot - Berth)'!G25</f>
        <v>16</v>
      </c>
      <c r="C33" s="176">
        <f>'WP (Pilot - Berth)'!H25</f>
        <v>0</v>
      </c>
      <c r="D33" s="195">
        <f>'WP (Pilot - Berth)'!I25</f>
        <v>0</v>
      </c>
      <c r="E33" s="178" t="str">
        <f>'WP (Pilot - Berth)'!J25</f>
        <v>N</v>
      </c>
      <c r="F33" s="179">
        <f>'WP (Pilot - Berth)'!K25</f>
        <v>0</v>
      </c>
      <c r="G33" s="195">
        <f>'WP (Pilot - Berth)'!L25</f>
        <v>0</v>
      </c>
      <c r="H33" s="180" t="str">
        <f>'WP (Pilot - Berth)'!M25</f>
        <v>W</v>
      </c>
      <c r="I33" s="181">
        <f t="shared" si="0"/>
        <v>12</v>
      </c>
      <c r="J33" s="190" t="str">
        <f>'WP (Pilot - Berth)'!O25</f>
        <v xml:space="preserve"> </v>
      </c>
      <c r="K33" s="183" t="str">
        <f>'WP (Pilot - Berth)'!P25</f>
        <v xml:space="preserve"> </v>
      </c>
      <c r="L33" s="184" t="e">
        <f t="shared" si="1"/>
        <v>#VALUE!</v>
      </c>
      <c r="M33" s="71" t="str">
        <f>'WP (Pilot - Berth)'!T25</f>
        <v>VAR</v>
      </c>
      <c r="N33" s="72">
        <f>'WP (Pilot - Berth)'!U25</f>
        <v>2012</v>
      </c>
      <c r="O33" s="76" t="str">
        <f>'WP (Pilot - Berth)'!V25</f>
        <v>15-30</v>
      </c>
      <c r="P33" s="163" t="s">
        <v>256</v>
      </c>
      <c r="Q33" s="240"/>
      <c r="R33" s="241"/>
      <c r="S33" s="241"/>
      <c r="T33" s="242"/>
    </row>
    <row r="34" spans="2:20" ht="24.95" customHeight="1" x14ac:dyDescent="0.25">
      <c r="B34" s="68">
        <f>'WP (Pilot - Berth)'!G26</f>
        <v>17</v>
      </c>
      <c r="C34" s="167">
        <f>'WP (Pilot - Berth)'!H26</f>
        <v>0</v>
      </c>
      <c r="D34" s="194">
        <f>'WP (Pilot - Berth)'!I26</f>
        <v>0</v>
      </c>
      <c r="E34" s="169" t="str">
        <f>'WP (Pilot - Berth)'!J26</f>
        <v>N</v>
      </c>
      <c r="F34" s="170">
        <f>'WP (Pilot - Berth)'!K26</f>
        <v>0</v>
      </c>
      <c r="G34" s="194">
        <f>'WP (Pilot - Berth)'!L26</f>
        <v>0</v>
      </c>
      <c r="H34" s="171" t="str">
        <f>'WP (Pilot - Berth)'!M26</f>
        <v>W</v>
      </c>
      <c r="I34" s="172">
        <f t="shared" si="0"/>
        <v>12</v>
      </c>
      <c r="J34" s="189" t="str">
        <f>'WP (Pilot - Berth)'!O26</f>
        <v xml:space="preserve"> </v>
      </c>
      <c r="K34" s="186" t="str">
        <f>'WP (Pilot - Berth)'!P26</f>
        <v xml:space="preserve"> </v>
      </c>
      <c r="L34" s="175" t="e">
        <f t="shared" si="1"/>
        <v>#VALUE!</v>
      </c>
      <c r="M34" s="69" t="str">
        <f>'WP (Pilot - Berth)'!T26</f>
        <v>VAR</v>
      </c>
      <c r="N34" s="73">
        <f>'WP (Pilot - Berth)'!U26</f>
        <v>1481</v>
      </c>
      <c r="O34" s="77">
        <f>'WP (Pilot - Berth)'!V26</f>
        <v>60</v>
      </c>
      <c r="P34" s="164" t="s">
        <v>256</v>
      </c>
      <c r="Q34" s="237"/>
      <c r="R34" s="238"/>
      <c r="S34" s="238"/>
      <c r="T34" s="239"/>
    </row>
    <row r="35" spans="2:20" ht="24.95" customHeight="1" x14ac:dyDescent="0.25">
      <c r="B35" s="70">
        <f>'WP (Pilot - Berth)'!G27</f>
        <v>18</v>
      </c>
      <c r="C35" s="176">
        <f>'WP (Pilot - Berth)'!H27</f>
        <v>0</v>
      </c>
      <c r="D35" s="195">
        <f>'WP (Pilot - Berth)'!I27</f>
        <v>0</v>
      </c>
      <c r="E35" s="178" t="str">
        <f>'WP (Pilot - Berth)'!J27</f>
        <v>N</v>
      </c>
      <c r="F35" s="179">
        <f>'WP (Pilot - Berth)'!K27</f>
        <v>0</v>
      </c>
      <c r="G35" s="195">
        <f>'WP (Pilot - Berth)'!L27</f>
        <v>0</v>
      </c>
      <c r="H35" s="180" t="str">
        <f>'WP (Pilot - Berth)'!M27</f>
        <v>W</v>
      </c>
      <c r="I35" s="181">
        <f t="shared" si="0"/>
        <v>12</v>
      </c>
      <c r="J35" s="190" t="str">
        <f>'WP (Pilot - Berth)'!O27</f>
        <v xml:space="preserve"> </v>
      </c>
      <c r="K35" s="183" t="str">
        <f>'WP (Pilot - Berth)'!P27</f>
        <v xml:space="preserve"> </v>
      </c>
      <c r="L35" s="184" t="e">
        <f t="shared" si="1"/>
        <v>#VALUE!</v>
      </c>
      <c r="M35" s="71" t="str">
        <f>'WP (Pilot - Berth)'!T27</f>
        <v>VAR</v>
      </c>
      <c r="N35" s="72">
        <f>'WP (Pilot - Berth)'!U27</f>
        <v>1480</v>
      </c>
      <c r="O35" s="76">
        <f>'WP (Pilot - Berth)'!V27</f>
        <v>30</v>
      </c>
      <c r="P35" s="163" t="s">
        <v>256</v>
      </c>
      <c r="Q35" s="240"/>
      <c r="R35" s="241"/>
      <c r="S35" s="241"/>
      <c r="T35" s="242"/>
    </row>
    <row r="36" spans="2:20" ht="24.95" customHeight="1" x14ac:dyDescent="0.25">
      <c r="B36" s="68">
        <f>'WP (Pilot - Berth)'!G28</f>
        <v>19</v>
      </c>
      <c r="C36" s="167">
        <f>'WP (Pilot - Berth)'!H28</f>
        <v>0</v>
      </c>
      <c r="D36" s="194">
        <f>'WP (Pilot - Berth)'!I28</f>
        <v>0</v>
      </c>
      <c r="E36" s="169" t="str">
        <f>'WP (Pilot - Berth)'!J28</f>
        <v>N</v>
      </c>
      <c r="F36" s="170">
        <f>'WP (Pilot - Berth)'!K28</f>
        <v>0</v>
      </c>
      <c r="G36" s="194">
        <f>'WP (Pilot - Berth)'!L28</f>
        <v>0</v>
      </c>
      <c r="H36" s="171" t="str">
        <f>'WP (Pilot - Berth)'!M28</f>
        <v>W</v>
      </c>
      <c r="I36" s="172">
        <f t="shared" si="0"/>
        <v>12</v>
      </c>
      <c r="J36" s="189" t="str">
        <f>'WP (Pilot - Berth)'!O28</f>
        <v xml:space="preserve"> </v>
      </c>
      <c r="K36" s="186" t="str">
        <f>'WP (Pilot - Berth)'!P28</f>
        <v xml:space="preserve"> </v>
      </c>
      <c r="L36" s="175" t="e">
        <f t="shared" si="1"/>
        <v>#VALUE!</v>
      </c>
      <c r="M36" s="69" t="str">
        <f>'WP (Pilot - Berth)'!T28</f>
        <v>VAR</v>
      </c>
      <c r="N36" s="73">
        <f>'WP (Pilot - Berth)'!U28</f>
        <v>2150</v>
      </c>
      <c r="O36" s="77">
        <f>'WP (Pilot - Berth)'!V28</f>
        <v>60</v>
      </c>
      <c r="P36" s="164" t="s">
        <v>256</v>
      </c>
      <c r="Q36" s="237"/>
      <c r="R36" s="238"/>
      <c r="S36" s="238"/>
      <c r="T36" s="239"/>
    </row>
    <row r="37" spans="2:20" ht="24.95" customHeight="1" x14ac:dyDescent="0.25">
      <c r="B37" s="70">
        <f>'WP (Pilot - Berth)'!G29</f>
        <v>20</v>
      </c>
      <c r="C37" s="176">
        <f>'WP (Pilot - Berth)'!H29</f>
        <v>0</v>
      </c>
      <c r="D37" s="195">
        <f>'WP (Pilot - Berth)'!I29</f>
        <v>0</v>
      </c>
      <c r="E37" s="178" t="str">
        <f>'WP (Pilot - Berth)'!J29</f>
        <v>N</v>
      </c>
      <c r="F37" s="179">
        <f>'WP (Pilot - Berth)'!K29</f>
        <v>0</v>
      </c>
      <c r="G37" s="195">
        <f>'WP (Pilot - Berth)'!L29</f>
        <v>0</v>
      </c>
      <c r="H37" s="180" t="str">
        <f>'WP (Pilot - Berth)'!M29</f>
        <v>W</v>
      </c>
      <c r="I37" s="181">
        <f t="shared" si="0"/>
        <v>12</v>
      </c>
      <c r="J37" s="190" t="str">
        <f>'WP (Pilot - Berth)'!O29</f>
        <v xml:space="preserve"> </v>
      </c>
      <c r="K37" s="183" t="str">
        <f>'WP (Pilot - Berth)'!P29</f>
        <v xml:space="preserve"> </v>
      </c>
      <c r="L37" s="184" t="e">
        <f t="shared" si="1"/>
        <v>#VALUE!</v>
      </c>
      <c r="M37" s="71" t="str">
        <f>'WP (Pilot - Berth)'!T29</f>
        <v>VAR</v>
      </c>
      <c r="N37" s="72">
        <f>'WP (Pilot - Berth)'!U29</f>
        <v>83</v>
      </c>
      <c r="O37" s="76" t="str">
        <f>'WP (Pilot - Berth)'!V29</f>
        <v>3-60</v>
      </c>
      <c r="P37" s="163" t="s">
        <v>256</v>
      </c>
      <c r="Q37" s="240"/>
      <c r="R37" s="241"/>
      <c r="S37" s="241"/>
      <c r="T37" s="242"/>
    </row>
    <row r="38" spans="2:20" ht="24.95" customHeight="1" x14ac:dyDescent="0.25">
      <c r="B38" s="68">
        <f>'WP (Pilot - Berth)'!G30</f>
        <v>21</v>
      </c>
      <c r="C38" s="167">
        <f>'WP (Pilot - Berth)'!H30</f>
        <v>0</v>
      </c>
      <c r="D38" s="194">
        <f>'WP (Pilot - Berth)'!I30</f>
        <v>0</v>
      </c>
      <c r="E38" s="169" t="str">
        <f>'WP (Pilot - Berth)'!J30</f>
        <v>N</v>
      </c>
      <c r="F38" s="170">
        <f>'WP (Pilot - Berth)'!K30</f>
        <v>0</v>
      </c>
      <c r="G38" s="194">
        <f>'WP (Pilot - Berth)'!L30</f>
        <v>0</v>
      </c>
      <c r="H38" s="171" t="str">
        <f>'WP (Pilot - Berth)'!M30</f>
        <v>W</v>
      </c>
      <c r="I38" s="172">
        <f t="shared" si="0"/>
        <v>12</v>
      </c>
      <c r="J38" s="189" t="str">
        <f>'WP (Pilot - Berth)'!O30</f>
        <v xml:space="preserve"> </v>
      </c>
      <c r="K38" s="186" t="str">
        <f>'WP (Pilot - Berth)'!P30</f>
        <v xml:space="preserve"> </v>
      </c>
      <c r="L38" s="175" t="e">
        <f t="shared" si="1"/>
        <v>#VALUE!</v>
      </c>
      <c r="M38" s="69" t="str">
        <f>'WP (Pilot - Berth)'!T30</f>
        <v>VAR</v>
      </c>
      <c r="N38" s="73">
        <f>'WP (Pilot - Berth)'!U30</f>
        <v>972</v>
      </c>
      <c r="O38" s="77">
        <f>'WP (Pilot - Berth)'!V30</f>
        <v>60</v>
      </c>
      <c r="P38" s="164" t="s">
        <v>256</v>
      </c>
      <c r="Q38" s="237"/>
      <c r="R38" s="238"/>
      <c r="S38" s="238"/>
      <c r="T38" s="239"/>
    </row>
    <row r="39" spans="2:20" ht="24.95" customHeight="1" x14ac:dyDescent="0.25">
      <c r="B39" s="70">
        <f>'WP (Pilot - Berth)'!G31</f>
        <v>22</v>
      </c>
      <c r="C39" s="176">
        <f>'WP (Pilot - Berth)'!H31</f>
        <v>0</v>
      </c>
      <c r="D39" s="195">
        <f>'WP (Pilot - Berth)'!I31</f>
        <v>0</v>
      </c>
      <c r="E39" s="178" t="str">
        <f>'WP (Pilot - Berth)'!J31</f>
        <v>N</v>
      </c>
      <c r="F39" s="179">
        <f>'WP (Pilot - Berth)'!K31</f>
        <v>0</v>
      </c>
      <c r="G39" s="195">
        <f>'WP (Pilot - Berth)'!L31</f>
        <v>0</v>
      </c>
      <c r="H39" s="180" t="str">
        <f>'WP (Pilot - Berth)'!M31</f>
        <v>E</v>
      </c>
      <c r="I39" s="181">
        <f t="shared" si="0"/>
        <v>12</v>
      </c>
      <c r="J39" s="190" t="str">
        <f>'WP (Pilot - Berth)'!O31</f>
        <v xml:space="preserve"> </v>
      </c>
      <c r="K39" s="183" t="str">
        <f>'WP (Pilot - Berth)'!P31</f>
        <v xml:space="preserve"> </v>
      </c>
      <c r="L39" s="184" t="e">
        <f t="shared" si="1"/>
        <v>#VALUE!</v>
      </c>
      <c r="M39" s="71" t="str">
        <f>'WP (Pilot - Berth)'!T31</f>
        <v>VAR</v>
      </c>
      <c r="N39" s="72">
        <f>'WP (Pilot - Berth)'!U31</f>
        <v>90</v>
      </c>
      <c r="O39" s="76">
        <f>'WP (Pilot - Berth)'!V31</f>
        <v>20</v>
      </c>
      <c r="P39" s="163" t="s">
        <v>256</v>
      </c>
      <c r="Q39" s="240"/>
      <c r="R39" s="241"/>
      <c r="S39" s="241"/>
      <c r="T39" s="242"/>
    </row>
    <row r="40" spans="2:20" ht="24.95" customHeight="1" x14ac:dyDescent="0.25">
      <c r="B40" s="68">
        <f>'WP (Pilot - Berth)'!G32</f>
        <v>23</v>
      </c>
      <c r="C40" s="167">
        <f>'WP (Pilot - Berth)'!H32</f>
        <v>0</v>
      </c>
      <c r="D40" s="194">
        <f>'WP (Pilot - Berth)'!I32</f>
        <v>0</v>
      </c>
      <c r="E40" s="169" t="str">
        <f>'WP (Pilot - Berth)'!J32</f>
        <v>N</v>
      </c>
      <c r="F40" s="170">
        <f>'WP (Pilot - Berth)'!K32</f>
        <v>0</v>
      </c>
      <c r="G40" s="194">
        <f>'WP (Pilot - Berth)'!L32</f>
        <v>0</v>
      </c>
      <c r="H40" s="171" t="str">
        <f>'WP (Pilot - Berth)'!M32</f>
        <v>E</v>
      </c>
      <c r="I40" s="172">
        <f t="shared" si="0"/>
        <v>12</v>
      </c>
      <c r="J40" s="189" t="str">
        <f>'WP (Pilot - Berth)'!O32</f>
        <v xml:space="preserve"> </v>
      </c>
      <c r="K40" s="186" t="str">
        <f>'WP (Pilot - Berth)'!P32</f>
        <v xml:space="preserve"> </v>
      </c>
      <c r="L40" s="175" t="e">
        <f t="shared" si="1"/>
        <v>#VALUE!</v>
      </c>
      <c r="M40" s="69" t="str">
        <f>'WP (Pilot - Berth)'!T32</f>
        <v>VAR</v>
      </c>
      <c r="N40" s="73">
        <f>'WP (Pilot - Berth)'!U32</f>
        <v>34</v>
      </c>
      <c r="O40" s="77">
        <f>'WP (Pilot - Berth)'!V32</f>
        <v>20</v>
      </c>
      <c r="P40" s="164" t="s">
        <v>256</v>
      </c>
      <c r="Q40" s="237"/>
      <c r="R40" s="238"/>
      <c r="S40" s="238"/>
      <c r="T40" s="239"/>
    </row>
    <row r="41" spans="2:20" ht="24.95" customHeight="1" x14ac:dyDescent="0.25">
      <c r="B41" s="70">
        <f>'WP (Pilot - Berth)'!G33</f>
        <v>24</v>
      </c>
      <c r="C41" s="176">
        <f>'WP (Pilot - Berth)'!H33</f>
        <v>0</v>
      </c>
      <c r="D41" s="195">
        <f>'WP (Pilot - Berth)'!I33</f>
        <v>0</v>
      </c>
      <c r="E41" s="178" t="str">
        <f>'WP (Pilot - Berth)'!J33</f>
        <v>N</v>
      </c>
      <c r="F41" s="179">
        <f>'WP (Pilot - Berth)'!K33</f>
        <v>0</v>
      </c>
      <c r="G41" s="195">
        <f>'WP (Pilot - Berth)'!L33</f>
        <v>0</v>
      </c>
      <c r="H41" s="180" t="str">
        <f>'WP (Pilot - Berth)'!M33</f>
        <v>E</v>
      </c>
      <c r="I41" s="181">
        <f t="shared" si="0"/>
        <v>12</v>
      </c>
      <c r="J41" s="190" t="str">
        <f>'WP (Pilot - Berth)'!O33</f>
        <v xml:space="preserve"> </v>
      </c>
      <c r="K41" s="183" t="str">
        <f>'WP (Pilot - Berth)'!P33</f>
        <v xml:space="preserve"> </v>
      </c>
      <c r="L41" s="184" t="e">
        <f t="shared" si="1"/>
        <v>#VALUE!</v>
      </c>
      <c r="M41" s="71" t="str">
        <f>'WP (Pilot - Berth)'!T33</f>
        <v>VAR</v>
      </c>
      <c r="N41" s="72">
        <f>'WP (Pilot - Berth)'!U33</f>
        <v>33</v>
      </c>
      <c r="O41" s="76">
        <f>'WP (Pilot - Berth)'!V33</f>
        <v>10</v>
      </c>
      <c r="P41" s="163" t="s">
        <v>256</v>
      </c>
      <c r="Q41" s="240"/>
      <c r="R41" s="241"/>
      <c r="S41" s="241"/>
      <c r="T41" s="242"/>
    </row>
    <row r="42" spans="2:20" ht="24.95" customHeight="1" x14ac:dyDescent="0.25">
      <c r="B42" s="68">
        <f>'WP (Pilot - Berth)'!G34</f>
        <v>25</v>
      </c>
      <c r="C42" s="167">
        <f>'WP (Pilot - Berth)'!H34</f>
        <v>0</v>
      </c>
      <c r="D42" s="194">
        <f>'WP (Pilot - Berth)'!I34</f>
        <v>0</v>
      </c>
      <c r="E42" s="169" t="str">
        <f>'WP (Pilot - Berth)'!J34</f>
        <v>N</v>
      </c>
      <c r="F42" s="170">
        <f>'WP (Pilot - Berth)'!K34</f>
        <v>0</v>
      </c>
      <c r="G42" s="194">
        <f>'WP (Pilot - Berth)'!L34</f>
        <v>0</v>
      </c>
      <c r="H42" s="171" t="str">
        <f>'WP (Pilot - Berth)'!M34</f>
        <v>E</v>
      </c>
      <c r="I42" s="172">
        <f t="shared" si="0"/>
        <v>12</v>
      </c>
      <c r="J42" s="189" t="str">
        <f>'WP (Pilot - Berth)'!O34</f>
        <v xml:space="preserve"> </v>
      </c>
      <c r="K42" s="186" t="str">
        <f>'WP (Pilot - Berth)'!P34</f>
        <v xml:space="preserve"> </v>
      </c>
      <c r="L42" s="175" t="e">
        <f t="shared" si="1"/>
        <v>#VALUE!</v>
      </c>
      <c r="M42" s="69" t="str">
        <f>'WP (Pilot - Berth)'!T34</f>
        <v>VAR</v>
      </c>
      <c r="N42" s="73">
        <f>'WP (Pilot - Berth)'!U34</f>
        <v>22.5</v>
      </c>
      <c r="O42" s="77">
        <f>'WP (Pilot - Berth)'!V34</f>
        <v>5</v>
      </c>
      <c r="P42" s="164" t="s">
        <v>256</v>
      </c>
      <c r="Q42" s="237"/>
      <c r="R42" s="238"/>
      <c r="S42" s="238"/>
      <c r="T42" s="239"/>
    </row>
    <row r="43" spans="2:20" ht="24.95" customHeight="1" x14ac:dyDescent="0.25">
      <c r="B43" s="70">
        <f>'WP (Pilot - Berth)'!G35</f>
        <v>26</v>
      </c>
      <c r="C43" s="176">
        <f>'WP (Pilot - Berth)'!H35</f>
        <v>0</v>
      </c>
      <c r="D43" s="195">
        <f>'WP (Pilot - Berth)'!I35</f>
        <v>0</v>
      </c>
      <c r="E43" s="178" t="str">
        <f>'WP (Pilot - Berth)'!J35</f>
        <v>N</v>
      </c>
      <c r="F43" s="179">
        <f>'WP (Pilot - Berth)'!K35</f>
        <v>0</v>
      </c>
      <c r="G43" s="195">
        <f>'WP (Pilot - Berth)'!L35</f>
        <v>0</v>
      </c>
      <c r="H43" s="180" t="str">
        <f>'WP (Pilot - Berth)'!M35</f>
        <v>E</v>
      </c>
      <c r="I43" s="181">
        <f t="shared" si="0"/>
        <v>12</v>
      </c>
      <c r="J43" s="190" t="str">
        <f>'WP (Pilot - Berth)'!O35</f>
        <v xml:space="preserve"> </v>
      </c>
      <c r="K43" s="183" t="str">
        <f>'WP (Pilot - Berth)'!P35</f>
        <v xml:space="preserve"> </v>
      </c>
      <c r="L43" s="184" t="e">
        <f t="shared" si="1"/>
        <v>#VALUE!</v>
      </c>
      <c r="M43" s="71" t="str">
        <f>'WP (Pilot - Berth)'!T35</f>
        <v>VAR</v>
      </c>
      <c r="N43" s="72">
        <f>'WP (Pilot - Berth)'!U35</f>
        <v>22.5</v>
      </c>
      <c r="O43" s="76">
        <f>'WP (Pilot - Berth)'!V35</f>
        <v>5</v>
      </c>
      <c r="P43" s="163" t="s">
        <v>256</v>
      </c>
      <c r="Q43" s="240"/>
      <c r="R43" s="241"/>
      <c r="S43" s="241"/>
      <c r="T43" s="242"/>
    </row>
    <row r="44" spans="2:20" ht="24.95" customHeight="1" x14ac:dyDescent="0.25">
      <c r="B44" s="68">
        <f>'WP (Pilot - Berth)'!G36</f>
        <v>27</v>
      </c>
      <c r="C44" s="167">
        <f>'WP (Pilot - Berth)'!H36</f>
        <v>0</v>
      </c>
      <c r="D44" s="194">
        <f>'WP (Pilot - Berth)'!I36</f>
        <v>0</v>
      </c>
      <c r="E44" s="169" t="str">
        <f>'WP (Pilot - Berth)'!J36</f>
        <v>N</v>
      </c>
      <c r="F44" s="170">
        <f>'WP (Pilot - Berth)'!K36</f>
        <v>0</v>
      </c>
      <c r="G44" s="194">
        <f>'WP (Pilot - Berth)'!L36</f>
        <v>0</v>
      </c>
      <c r="H44" s="171" t="str">
        <f>'WP (Pilot - Berth)'!M36</f>
        <v>E</v>
      </c>
      <c r="I44" s="172">
        <f t="shared" si="0"/>
        <v>12</v>
      </c>
      <c r="J44" s="189" t="str">
        <f>'WP (Pilot - Berth)'!O36</f>
        <v xml:space="preserve"> </v>
      </c>
      <c r="K44" s="186" t="str">
        <f>'WP (Pilot - Berth)'!P36</f>
        <v xml:space="preserve"> </v>
      </c>
      <c r="L44" s="175" t="e">
        <f t="shared" si="1"/>
        <v>#VALUE!</v>
      </c>
      <c r="M44" s="69" t="str">
        <f>'WP (Pilot - Berth)'!T36</f>
        <v>VAR</v>
      </c>
      <c r="N44" s="73">
        <f>'WP (Pilot - Berth)'!U36</f>
        <v>25.5</v>
      </c>
      <c r="O44" s="77">
        <f>'WP (Pilot - Berth)'!V36</f>
        <v>5</v>
      </c>
      <c r="P44" s="164" t="s">
        <v>256</v>
      </c>
      <c r="Q44" s="237"/>
      <c r="R44" s="238"/>
      <c r="S44" s="238"/>
      <c r="T44" s="239"/>
    </row>
    <row r="45" spans="2:20" ht="24.95" customHeight="1" x14ac:dyDescent="0.25">
      <c r="B45" s="70">
        <f>'WP (Pilot - Berth)'!G37</f>
        <v>28</v>
      </c>
      <c r="C45" s="176">
        <f>'WP (Pilot - Berth)'!H37</f>
        <v>0</v>
      </c>
      <c r="D45" s="195">
        <f>'WP (Pilot - Berth)'!I37</f>
        <v>0</v>
      </c>
      <c r="E45" s="178" t="str">
        <f>'WP (Pilot - Berth)'!J37</f>
        <v>N</v>
      </c>
      <c r="F45" s="179">
        <f>'WP (Pilot - Berth)'!K37</f>
        <v>0</v>
      </c>
      <c r="G45" s="195">
        <f>'WP (Pilot - Berth)'!L37</f>
        <v>0</v>
      </c>
      <c r="H45" s="180" t="str">
        <f>'WP (Pilot - Berth)'!M37</f>
        <v>E</v>
      </c>
      <c r="I45" s="181">
        <f t="shared" si="0"/>
        <v>12</v>
      </c>
      <c r="J45" s="190" t="str">
        <f>'WP (Pilot - Berth)'!O37</f>
        <v xml:space="preserve"> </v>
      </c>
      <c r="K45" s="183" t="str">
        <f>'WP (Pilot - Berth)'!P37</f>
        <v xml:space="preserve"> </v>
      </c>
      <c r="L45" s="184" t="e">
        <f t="shared" si="1"/>
        <v>#VALUE!</v>
      </c>
      <c r="M45" s="71" t="str">
        <f>'WP (Pilot - Berth)'!T37</f>
        <v>VAR</v>
      </c>
      <c r="N45" s="72">
        <f>'WP (Pilot - Berth)'!U37</f>
        <v>21.5</v>
      </c>
      <c r="O45" s="76">
        <f>'WP (Pilot - Berth)'!V37</f>
        <v>5</v>
      </c>
      <c r="P45" s="163" t="s">
        <v>256</v>
      </c>
      <c r="Q45" s="240"/>
      <c r="R45" s="241"/>
      <c r="S45" s="241"/>
      <c r="T45" s="242"/>
    </row>
    <row r="46" spans="2:20" ht="24.95" customHeight="1" x14ac:dyDescent="0.25">
      <c r="B46" s="68">
        <f>'WP (Pilot - Berth)'!G38</f>
        <v>29</v>
      </c>
      <c r="C46" s="167">
        <f>'WP (Pilot - Berth)'!H38</f>
        <v>0</v>
      </c>
      <c r="D46" s="194">
        <f>'WP (Pilot - Berth)'!I38</f>
        <v>0</v>
      </c>
      <c r="E46" s="169" t="str">
        <f>'WP (Pilot - Berth)'!J38</f>
        <v>N</v>
      </c>
      <c r="F46" s="170">
        <f>'WP (Pilot - Berth)'!K38</f>
        <v>0</v>
      </c>
      <c r="G46" s="194">
        <f>'WP (Pilot - Berth)'!L38</f>
        <v>0</v>
      </c>
      <c r="H46" s="171" t="str">
        <f>'WP (Pilot - Berth)'!M38</f>
        <v>E</v>
      </c>
      <c r="I46" s="172">
        <f t="shared" si="0"/>
        <v>12</v>
      </c>
      <c r="J46" s="189" t="str">
        <f>'WP (Pilot - Berth)'!O38</f>
        <v xml:space="preserve"> </v>
      </c>
      <c r="K46" s="186" t="str">
        <f>'WP (Pilot - Berth)'!P38</f>
        <v xml:space="preserve"> </v>
      </c>
      <c r="L46" s="175" t="e">
        <f t="shared" si="1"/>
        <v>#VALUE!</v>
      </c>
      <c r="M46" s="69" t="str">
        <f>'WP (Pilot - Berth)'!T38</f>
        <v>VAR</v>
      </c>
      <c r="N46" s="73">
        <f>'WP (Pilot - Berth)'!U38</f>
        <v>25</v>
      </c>
      <c r="O46" s="77">
        <f>'WP (Pilot - Berth)'!V38</f>
        <v>5</v>
      </c>
      <c r="P46" s="164" t="s">
        <v>256</v>
      </c>
      <c r="Q46" s="237"/>
      <c r="R46" s="238"/>
      <c r="S46" s="238"/>
      <c r="T46" s="239"/>
    </row>
    <row r="47" spans="2:20" ht="24.95" customHeight="1" x14ac:dyDescent="0.25">
      <c r="B47" s="70">
        <f>'WP (Pilot - Berth)'!G39</f>
        <v>30</v>
      </c>
      <c r="C47" s="176">
        <f>'WP (Pilot - Berth)'!H39</f>
        <v>0</v>
      </c>
      <c r="D47" s="195">
        <f>'WP (Pilot - Berth)'!I39</f>
        <v>0</v>
      </c>
      <c r="E47" s="178" t="str">
        <f>'WP (Pilot - Berth)'!J39</f>
        <v>N</v>
      </c>
      <c r="F47" s="179">
        <f>'WP (Pilot - Berth)'!K39</f>
        <v>0</v>
      </c>
      <c r="G47" s="195">
        <f>'WP (Pilot - Berth)'!L39</f>
        <v>0</v>
      </c>
      <c r="H47" s="180" t="str">
        <f>'WP (Pilot - Berth)'!M39</f>
        <v>E</v>
      </c>
      <c r="I47" s="181">
        <f t="shared" si="0"/>
        <v>12</v>
      </c>
      <c r="J47" s="190" t="str">
        <f>'WP (Pilot - Berth)'!O39</f>
        <v xml:space="preserve"> </v>
      </c>
      <c r="K47" s="183" t="str">
        <f>'WP (Pilot - Berth)'!P39</f>
        <v xml:space="preserve"> </v>
      </c>
      <c r="L47" s="184" t="e">
        <f t="shared" si="1"/>
        <v>#VALUE!</v>
      </c>
      <c r="M47" s="71" t="str">
        <f>'WP (Pilot - Berth)'!T39</f>
        <v>VAR</v>
      </c>
      <c r="N47" s="72">
        <f>'WP (Pilot - Berth)'!U39</f>
        <v>31</v>
      </c>
      <c r="O47" s="76">
        <f>'WP (Pilot - Berth)'!V39</f>
        <v>10</v>
      </c>
      <c r="P47" s="163" t="s">
        <v>256</v>
      </c>
      <c r="Q47" s="240"/>
      <c r="R47" s="241"/>
      <c r="S47" s="241"/>
      <c r="T47" s="242"/>
    </row>
    <row r="48" spans="2:20" ht="24.95" customHeight="1" x14ac:dyDescent="0.25">
      <c r="B48" s="68">
        <f>'WP (Pilot - Berth)'!G40</f>
        <v>31</v>
      </c>
      <c r="C48" s="167">
        <f>'WP (Pilot - Berth)'!H40</f>
        <v>0</v>
      </c>
      <c r="D48" s="194">
        <f>'WP (Pilot - Berth)'!I40</f>
        <v>0</v>
      </c>
      <c r="E48" s="169" t="str">
        <f>'WP (Pilot - Berth)'!J40</f>
        <v>N</v>
      </c>
      <c r="F48" s="170">
        <f>'WP (Pilot - Berth)'!K40</f>
        <v>0</v>
      </c>
      <c r="G48" s="194">
        <f>'WP (Pilot - Berth)'!L40</f>
        <v>0</v>
      </c>
      <c r="H48" s="171" t="str">
        <f>'WP (Pilot - Berth)'!M40</f>
        <v>E</v>
      </c>
      <c r="I48" s="172">
        <f t="shared" si="0"/>
        <v>12</v>
      </c>
      <c r="J48" s="189" t="str">
        <f>'WP (Pilot - Berth)'!O40</f>
        <v xml:space="preserve"> </v>
      </c>
      <c r="K48" s="186" t="str">
        <f>'WP (Pilot - Berth)'!P40</f>
        <v xml:space="preserve"> </v>
      </c>
      <c r="L48" s="175" t="e">
        <f t="shared" si="1"/>
        <v>#VALUE!</v>
      </c>
      <c r="M48" s="69" t="str">
        <f>'WP (Pilot - Berth)'!T40</f>
        <v>VAR</v>
      </c>
      <c r="N48" s="73">
        <f>'WP (Pilot - Berth)'!U40</f>
        <v>34</v>
      </c>
      <c r="O48" s="77">
        <f>'WP (Pilot - Berth)'!V40</f>
        <v>10</v>
      </c>
      <c r="P48" s="164" t="s">
        <v>256</v>
      </c>
      <c r="Q48" s="237"/>
      <c r="R48" s="238"/>
      <c r="S48" s="238"/>
      <c r="T48" s="239"/>
    </row>
    <row r="49" spans="2:20" ht="24.95" customHeight="1" x14ac:dyDescent="0.25">
      <c r="B49" s="70">
        <f>'WP (Pilot - Berth)'!G41</f>
        <v>32</v>
      </c>
      <c r="C49" s="176">
        <f>'WP (Pilot - Berth)'!H41</f>
        <v>0</v>
      </c>
      <c r="D49" s="195">
        <f>'WP (Pilot - Berth)'!I41</f>
        <v>0</v>
      </c>
      <c r="E49" s="178" t="str">
        <f>'WP (Pilot - Berth)'!J41</f>
        <v>N</v>
      </c>
      <c r="F49" s="179">
        <f>'WP (Pilot - Berth)'!K41</f>
        <v>0</v>
      </c>
      <c r="G49" s="195">
        <f>'WP (Pilot - Berth)'!L41</f>
        <v>0</v>
      </c>
      <c r="H49" s="180" t="str">
        <f>'WP (Pilot - Berth)'!M41</f>
        <v>E</v>
      </c>
      <c r="I49" s="181">
        <f t="shared" si="0"/>
        <v>12</v>
      </c>
      <c r="J49" s="190" t="str">
        <f>'WP (Pilot - Berth)'!O41</f>
        <v xml:space="preserve"> </v>
      </c>
      <c r="K49" s="183" t="str">
        <f>'WP (Pilot - Berth)'!P41</f>
        <v xml:space="preserve"> </v>
      </c>
      <c r="L49" s="184" t="e">
        <f t="shared" si="1"/>
        <v>#VALUE!</v>
      </c>
      <c r="M49" s="71" t="str">
        <f>'WP (Pilot - Berth)'!T41</f>
        <v>VAR</v>
      </c>
      <c r="N49" s="72">
        <f>'WP (Pilot - Berth)'!U41</f>
        <v>29</v>
      </c>
      <c r="O49" s="76">
        <f>'WP (Pilot - Berth)'!V41</f>
        <v>10</v>
      </c>
      <c r="P49" s="163" t="s">
        <v>256</v>
      </c>
      <c r="Q49" s="240"/>
      <c r="R49" s="241"/>
      <c r="S49" s="241"/>
      <c r="T49" s="242"/>
    </row>
    <row r="50" spans="2:20" ht="24.95" customHeight="1" x14ac:dyDescent="0.25">
      <c r="B50" s="68">
        <f>'WP (Pilot - Berth)'!G42</f>
        <v>33</v>
      </c>
      <c r="C50" s="167">
        <f>'WP (Pilot - Berth)'!H42</f>
        <v>0</v>
      </c>
      <c r="D50" s="194">
        <f>'WP (Pilot - Berth)'!I42</f>
        <v>0</v>
      </c>
      <c r="E50" s="169" t="str">
        <f>'WP (Pilot - Berth)'!J42</f>
        <v>N</v>
      </c>
      <c r="F50" s="170">
        <f>'WP (Pilot - Berth)'!K42</f>
        <v>0</v>
      </c>
      <c r="G50" s="194">
        <f>'WP (Pilot - Berth)'!L42</f>
        <v>0</v>
      </c>
      <c r="H50" s="171" t="str">
        <f>'WP (Pilot - Berth)'!M42</f>
        <v>E</v>
      </c>
      <c r="I50" s="172">
        <f t="shared" si="0"/>
        <v>12</v>
      </c>
      <c r="J50" s="189" t="str">
        <f>'WP (Pilot - Berth)'!O42</f>
        <v xml:space="preserve"> </v>
      </c>
      <c r="K50" s="186" t="str">
        <f>'WP (Pilot - Berth)'!P42</f>
        <v xml:space="preserve"> </v>
      </c>
      <c r="L50" s="175" t="e">
        <f t="shared" si="1"/>
        <v>#VALUE!</v>
      </c>
      <c r="M50" s="69" t="str">
        <f>'WP (Pilot - Berth)'!T42</f>
        <v>VAR</v>
      </c>
      <c r="N50" s="73">
        <f>'WP (Pilot - Berth)'!U42</f>
        <v>27</v>
      </c>
      <c r="O50" s="77">
        <f>'WP (Pilot - Berth)'!V42</f>
        <v>5</v>
      </c>
      <c r="P50" s="164" t="s">
        <v>256</v>
      </c>
      <c r="Q50" s="237"/>
      <c r="R50" s="238"/>
      <c r="S50" s="238"/>
      <c r="T50" s="239"/>
    </row>
    <row r="51" spans="2:20" ht="24.95" customHeight="1" x14ac:dyDescent="0.25">
      <c r="B51" s="70">
        <f>'WP (Pilot - Berth)'!G43</f>
        <v>34</v>
      </c>
      <c r="C51" s="176">
        <f>'WP (Pilot - Berth)'!H43</f>
        <v>0</v>
      </c>
      <c r="D51" s="195">
        <f>'WP (Pilot - Berth)'!I43</f>
        <v>0</v>
      </c>
      <c r="E51" s="178" t="str">
        <f>'WP (Pilot - Berth)'!J43</f>
        <v>N</v>
      </c>
      <c r="F51" s="179">
        <f>'WP (Pilot - Berth)'!K43</f>
        <v>0</v>
      </c>
      <c r="G51" s="195">
        <f>'WP (Pilot - Berth)'!L43</f>
        <v>0</v>
      </c>
      <c r="H51" s="180" t="str">
        <f>'WP (Pilot - Berth)'!M43</f>
        <v>E</v>
      </c>
      <c r="I51" s="181">
        <f t="shared" si="0"/>
        <v>12</v>
      </c>
      <c r="J51" s="190" t="str">
        <f>'WP (Pilot - Berth)'!O43</f>
        <v xml:space="preserve"> </v>
      </c>
      <c r="K51" s="183" t="str">
        <f>'WP (Pilot - Berth)'!P43</f>
        <v xml:space="preserve"> </v>
      </c>
      <c r="L51" s="184" t="e">
        <f t="shared" si="1"/>
        <v>#VALUE!</v>
      </c>
      <c r="M51" s="71" t="str">
        <f>'WP (Pilot - Berth)'!T43</f>
        <v>VAR</v>
      </c>
      <c r="N51" s="72">
        <f>'WP (Pilot - Berth)'!U43</f>
        <v>28.6</v>
      </c>
      <c r="O51" s="76">
        <f>'WP (Pilot - Berth)'!V43</f>
        <v>5</v>
      </c>
      <c r="P51" s="163" t="s">
        <v>256</v>
      </c>
      <c r="Q51" s="240"/>
      <c r="R51" s="241"/>
      <c r="S51" s="241"/>
      <c r="T51" s="242"/>
    </row>
    <row r="52" spans="2:20" ht="24.95" customHeight="1" x14ac:dyDescent="0.25">
      <c r="B52" s="68">
        <f>'WP (Pilot - Berth)'!G44</f>
        <v>35</v>
      </c>
      <c r="C52" s="167">
        <f>'WP (Pilot - Berth)'!H44</f>
        <v>0</v>
      </c>
      <c r="D52" s="194">
        <f>'WP (Pilot - Berth)'!I44</f>
        <v>0</v>
      </c>
      <c r="E52" s="169" t="str">
        <f>'WP (Pilot - Berth)'!J44</f>
        <v>N</v>
      </c>
      <c r="F52" s="170">
        <f>'WP (Pilot - Berth)'!K44</f>
        <v>0</v>
      </c>
      <c r="G52" s="194">
        <f>'WP (Pilot - Berth)'!L44</f>
        <v>0</v>
      </c>
      <c r="H52" s="171" t="str">
        <f>'WP (Pilot - Berth)'!M44</f>
        <v>E</v>
      </c>
      <c r="I52" s="172">
        <f t="shared" si="0"/>
        <v>12</v>
      </c>
      <c r="J52" s="189" t="str">
        <f>'WP (Pilot - Berth)'!O44</f>
        <v xml:space="preserve"> </v>
      </c>
      <c r="K52" s="186" t="str">
        <f>'WP (Pilot - Berth)'!P44</f>
        <v xml:space="preserve"> </v>
      </c>
      <c r="L52" s="175" t="e">
        <f t="shared" si="1"/>
        <v>#VALUE!</v>
      </c>
      <c r="M52" s="69" t="str">
        <f>'WP (Pilot - Berth)'!T44</f>
        <v>VAR</v>
      </c>
      <c r="N52" s="73">
        <f>'WP (Pilot - Berth)'!U44</f>
        <v>24.1</v>
      </c>
      <c r="O52" s="77">
        <f>'WP (Pilot - Berth)'!V44</f>
        <v>5</v>
      </c>
      <c r="P52" s="164" t="s">
        <v>256</v>
      </c>
      <c r="Q52" s="237"/>
      <c r="R52" s="238"/>
      <c r="S52" s="238"/>
      <c r="T52" s="239"/>
    </row>
    <row r="53" spans="2:20" ht="24.95" customHeight="1" x14ac:dyDescent="0.25">
      <c r="B53" s="70">
        <f>'WP (Pilot - Berth)'!G45</f>
        <v>36</v>
      </c>
      <c r="C53" s="176">
        <f>'WP (Pilot - Berth)'!H45</f>
        <v>0</v>
      </c>
      <c r="D53" s="195">
        <f>'WP (Pilot - Berth)'!I45</f>
        <v>0</v>
      </c>
      <c r="E53" s="178" t="str">
        <f>'WP (Pilot - Berth)'!J45</f>
        <v>N</v>
      </c>
      <c r="F53" s="179">
        <f>'WP (Pilot - Berth)'!K45</f>
        <v>0</v>
      </c>
      <c r="G53" s="195">
        <f>'WP (Pilot - Berth)'!L45</f>
        <v>0</v>
      </c>
      <c r="H53" s="180" t="str">
        <f>'WP (Pilot - Berth)'!M45</f>
        <v>E</v>
      </c>
      <c r="I53" s="181">
        <f t="shared" si="0"/>
        <v>12</v>
      </c>
      <c r="J53" s="190" t="str">
        <f>'WP (Pilot - Berth)'!O45</f>
        <v xml:space="preserve"> </v>
      </c>
      <c r="K53" s="183" t="str">
        <f>'WP (Pilot - Berth)'!P45</f>
        <v xml:space="preserve"> </v>
      </c>
      <c r="L53" s="184" t="e">
        <f t="shared" si="1"/>
        <v>#VALUE!</v>
      </c>
      <c r="M53" s="71" t="str">
        <f>'WP (Pilot - Berth)'!T45</f>
        <v>VAR</v>
      </c>
      <c r="N53" s="72">
        <f>'WP (Pilot - Berth)'!U45</f>
        <v>21.7</v>
      </c>
      <c r="O53" s="76">
        <f>'WP (Pilot - Berth)'!V45</f>
        <v>5</v>
      </c>
      <c r="P53" s="163" t="s">
        <v>256</v>
      </c>
      <c r="Q53" s="240"/>
      <c r="R53" s="241"/>
      <c r="S53" s="241"/>
      <c r="T53" s="242"/>
    </row>
    <row r="54" spans="2:20" ht="24.95" customHeight="1" x14ac:dyDescent="0.25">
      <c r="B54" s="68">
        <f>'WP (Pilot - Berth)'!G46</f>
        <v>37</v>
      </c>
      <c r="C54" s="167">
        <f>'WP (Pilot - Berth)'!H46</f>
        <v>0</v>
      </c>
      <c r="D54" s="194">
        <f>'WP (Pilot - Berth)'!I46</f>
        <v>0</v>
      </c>
      <c r="E54" s="169" t="str">
        <f>'WP (Pilot - Berth)'!J46</f>
        <v>N</v>
      </c>
      <c r="F54" s="170">
        <f>'WP (Pilot - Berth)'!K46</f>
        <v>0</v>
      </c>
      <c r="G54" s="194">
        <f>'WP (Pilot - Berth)'!L46</f>
        <v>0</v>
      </c>
      <c r="H54" s="171" t="str">
        <f>'WP (Pilot - Berth)'!M46</f>
        <v>E</v>
      </c>
      <c r="I54" s="172">
        <f t="shared" si="0"/>
        <v>12</v>
      </c>
      <c r="J54" s="189" t="str">
        <f>'WP (Pilot - Berth)'!O46</f>
        <v xml:space="preserve"> </v>
      </c>
      <c r="K54" s="186" t="str">
        <f>'WP (Pilot - Berth)'!P46</f>
        <v xml:space="preserve"> </v>
      </c>
      <c r="L54" s="175" t="e">
        <f t="shared" si="1"/>
        <v>#VALUE!</v>
      </c>
      <c r="M54" s="69" t="str">
        <f>'WP (Pilot - Berth)'!T46</f>
        <v>VAR</v>
      </c>
      <c r="N54" s="73">
        <f>'WP (Pilot - Berth)'!U46</f>
        <v>514</v>
      </c>
      <c r="O54" s="77">
        <f>'WP (Pilot - Berth)'!V46</f>
        <v>30</v>
      </c>
      <c r="P54" s="164" t="s">
        <v>256</v>
      </c>
      <c r="Q54" s="237"/>
      <c r="R54" s="238"/>
      <c r="S54" s="238"/>
      <c r="T54" s="239"/>
    </row>
    <row r="55" spans="2:20" ht="24.95" customHeight="1" x14ac:dyDescent="0.25">
      <c r="B55" s="70">
        <f>'WP (Pilot - Berth)'!G47</f>
        <v>38</v>
      </c>
      <c r="C55" s="176">
        <f>'WP (Pilot - Berth)'!H47</f>
        <v>0</v>
      </c>
      <c r="D55" s="195">
        <f>'WP (Pilot - Berth)'!I47</f>
        <v>0</v>
      </c>
      <c r="E55" s="178" t="str">
        <f>'WP (Pilot - Berth)'!J47</f>
        <v>N</v>
      </c>
      <c r="F55" s="179">
        <f>'WP (Pilot - Berth)'!K47</f>
        <v>0</v>
      </c>
      <c r="G55" s="195">
        <f>'WP (Pilot - Berth)'!L47</f>
        <v>0</v>
      </c>
      <c r="H55" s="180" t="str">
        <f>'WP (Pilot - Berth)'!M47</f>
        <v>E</v>
      </c>
      <c r="I55" s="181">
        <f t="shared" si="0"/>
        <v>12</v>
      </c>
      <c r="J55" s="190" t="str">
        <f>'WP (Pilot - Berth)'!O47</f>
        <v xml:space="preserve"> </v>
      </c>
      <c r="K55" s="183" t="str">
        <f>'WP (Pilot - Berth)'!P47</f>
        <v xml:space="preserve"> </v>
      </c>
      <c r="L55" s="184" t="e">
        <f t="shared" si="1"/>
        <v>#VALUE!</v>
      </c>
      <c r="M55" s="71" t="str">
        <f>'WP (Pilot - Berth)'!T47</f>
        <v>VAR</v>
      </c>
      <c r="N55" s="72">
        <f>'WP (Pilot - Berth)'!U47</f>
        <v>705</v>
      </c>
      <c r="O55" s="76">
        <f>'WP (Pilot - Berth)'!V47</f>
        <v>30</v>
      </c>
      <c r="P55" s="163" t="s">
        <v>256</v>
      </c>
      <c r="Q55" s="240"/>
      <c r="R55" s="241"/>
      <c r="S55" s="241"/>
      <c r="T55" s="242"/>
    </row>
    <row r="56" spans="2:20" ht="24.95" customHeight="1" x14ac:dyDescent="0.25">
      <c r="B56" s="68">
        <f>'WP (Pilot - Berth)'!G48</f>
        <v>39</v>
      </c>
      <c r="C56" s="167">
        <f>'WP (Pilot - Berth)'!H48</f>
        <v>0</v>
      </c>
      <c r="D56" s="194">
        <f>'WP (Pilot - Berth)'!I48</f>
        <v>0</v>
      </c>
      <c r="E56" s="169" t="str">
        <f>'WP (Pilot - Berth)'!J48</f>
        <v>N</v>
      </c>
      <c r="F56" s="170">
        <f>'WP (Pilot - Berth)'!K48</f>
        <v>0</v>
      </c>
      <c r="G56" s="194">
        <f>'WP (Pilot - Berth)'!L48</f>
        <v>0</v>
      </c>
      <c r="H56" s="171" t="str">
        <f>'WP (Pilot - Berth)'!M48</f>
        <v>E</v>
      </c>
      <c r="I56" s="172">
        <f t="shared" si="0"/>
        <v>12</v>
      </c>
      <c r="J56" s="189" t="str">
        <f>'WP (Pilot - Berth)'!O48</f>
        <v xml:space="preserve"> </v>
      </c>
      <c r="K56" s="186" t="str">
        <f>'WP (Pilot - Berth)'!P48</f>
        <v xml:space="preserve"> </v>
      </c>
      <c r="L56" s="175" t="e">
        <f t="shared" si="1"/>
        <v>#VALUE!</v>
      </c>
      <c r="M56" s="69" t="str">
        <f>'WP (Pilot - Berth)'!T48</f>
        <v>VAR</v>
      </c>
      <c r="N56" s="73">
        <f>'WP (Pilot - Berth)'!U48</f>
        <v>33</v>
      </c>
      <c r="O56" s="77">
        <f>'WP (Pilot - Berth)'!V48</f>
        <v>30</v>
      </c>
      <c r="P56" s="164" t="s">
        <v>256</v>
      </c>
      <c r="Q56" s="237"/>
      <c r="R56" s="238"/>
      <c r="S56" s="238"/>
      <c r="T56" s="239"/>
    </row>
  </sheetData>
  <mergeCells count="96">
    <mergeCell ref="Y8:AA8"/>
    <mergeCell ref="Y9:Z9"/>
    <mergeCell ref="B3:T3"/>
    <mergeCell ref="B4:D4"/>
    <mergeCell ref="E4:G4"/>
    <mergeCell ref="H4:J4"/>
    <mergeCell ref="K4:L4"/>
    <mergeCell ref="M4:O4"/>
    <mergeCell ref="P4:R4"/>
    <mergeCell ref="S4:T4"/>
    <mergeCell ref="S7:T7"/>
    <mergeCell ref="B5:L5"/>
    <mergeCell ref="B6:D6"/>
    <mergeCell ref="E6:G6"/>
    <mergeCell ref="H6:L6"/>
    <mergeCell ref="M5:T5"/>
    <mergeCell ref="B8:J8"/>
    <mergeCell ref="K8:T8"/>
    <mergeCell ref="B9:Q9"/>
    <mergeCell ref="R9:T9"/>
    <mergeCell ref="M6:O6"/>
    <mergeCell ref="P6:R6"/>
    <mergeCell ref="S6:T6"/>
    <mergeCell ref="B7:D7"/>
    <mergeCell ref="E7:J7"/>
    <mergeCell ref="K7:L7"/>
    <mergeCell ref="M7:O7"/>
    <mergeCell ref="P7:R7"/>
    <mergeCell ref="B10:Q10"/>
    <mergeCell ref="R10:T10"/>
    <mergeCell ref="B11:T11"/>
    <mergeCell ref="B12:T12"/>
    <mergeCell ref="B13:G13"/>
    <mergeCell ref="H13:J13"/>
    <mergeCell ref="K13:L13"/>
    <mergeCell ref="M13:O13"/>
    <mergeCell ref="P13:R13"/>
    <mergeCell ref="S13:T13"/>
    <mergeCell ref="C16:E17"/>
    <mergeCell ref="F16:H17"/>
    <mergeCell ref="B14:T14"/>
    <mergeCell ref="B15:B17"/>
    <mergeCell ref="C15:H15"/>
    <mergeCell ref="I15:I17"/>
    <mergeCell ref="J15:J17"/>
    <mergeCell ref="K15:K17"/>
    <mergeCell ref="L15:L17"/>
    <mergeCell ref="M15:M17"/>
    <mergeCell ref="N15:N17"/>
    <mergeCell ref="Q24:T24"/>
    <mergeCell ref="O15:O17"/>
    <mergeCell ref="P15:P17"/>
    <mergeCell ref="Q15:T17"/>
    <mergeCell ref="Q18:T18"/>
    <mergeCell ref="Q19:T19"/>
    <mergeCell ref="Q20:T20"/>
    <mergeCell ref="Q21:T21"/>
    <mergeCell ref="Q22:T22"/>
    <mergeCell ref="Q23:T23"/>
    <mergeCell ref="Q36:T36"/>
    <mergeCell ref="Q25:T25"/>
    <mergeCell ref="Q26:T26"/>
    <mergeCell ref="Q27:T27"/>
    <mergeCell ref="Q28:T28"/>
    <mergeCell ref="Q29:T29"/>
    <mergeCell ref="Q30:T30"/>
    <mergeCell ref="Q31:T31"/>
    <mergeCell ref="Q32:T32"/>
    <mergeCell ref="Q33:T33"/>
    <mergeCell ref="Q34:T34"/>
    <mergeCell ref="Q35:T35"/>
    <mergeCell ref="Q48:T48"/>
    <mergeCell ref="Q37:T37"/>
    <mergeCell ref="Q38:T38"/>
    <mergeCell ref="Q39:T39"/>
    <mergeCell ref="Q40:T40"/>
    <mergeCell ref="Q41:T41"/>
    <mergeCell ref="Q42:T42"/>
    <mergeCell ref="Q43:T43"/>
    <mergeCell ref="Q44:T44"/>
    <mergeCell ref="Q45:T45"/>
    <mergeCell ref="Q46:T46"/>
    <mergeCell ref="Q47:T47"/>
    <mergeCell ref="Q55:T55"/>
    <mergeCell ref="Q56:T56"/>
    <mergeCell ref="Q49:T49"/>
    <mergeCell ref="Q50:T50"/>
    <mergeCell ref="Q51:T51"/>
    <mergeCell ref="Q52:T52"/>
    <mergeCell ref="Q53:T53"/>
    <mergeCell ref="Q54:T54"/>
    <mergeCell ref="B1:F2"/>
    <mergeCell ref="G1:J2"/>
    <mergeCell ref="K1:M2"/>
    <mergeCell ref="N1:R2"/>
    <mergeCell ref="S1:T2"/>
  </mergeCells>
  <conditionalFormatting sqref="L18:L56">
    <cfRule type="cellIs" dxfId="0"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K39"/>
  <sheetViews>
    <sheetView tabSelected="1" zoomScaleNormal="100" workbookViewId="0">
      <selection activeCell="G11" sqref="G11:I11"/>
    </sheetView>
  </sheetViews>
  <sheetFormatPr defaultRowHeight="15" x14ac:dyDescent="0.25"/>
  <cols>
    <col min="1" max="1" width="3" style="54" customWidth="1"/>
    <col min="2" max="3" width="9.140625" style="54"/>
    <col min="4" max="4" width="7.5703125" style="54" customWidth="1"/>
    <col min="5" max="5" width="10.140625" style="54" bestFit="1" customWidth="1"/>
    <col min="6" max="6" width="11.7109375" style="54" customWidth="1"/>
    <col min="7" max="9" width="9.140625" style="54"/>
    <col min="10" max="10" width="9.140625" style="54" customWidth="1"/>
    <col min="11" max="11" width="11.7109375" style="54" customWidth="1"/>
    <col min="12" max="16384" width="9.140625" style="54"/>
  </cols>
  <sheetData>
    <row r="1" spans="2:11" ht="24.95" customHeight="1" x14ac:dyDescent="0.25">
      <c r="B1" s="410" t="s">
        <v>224</v>
      </c>
      <c r="C1" s="411"/>
      <c r="D1" s="411"/>
      <c r="E1" s="411"/>
      <c r="F1" s="411"/>
      <c r="G1" s="411"/>
      <c r="H1" s="411"/>
      <c r="I1" s="411"/>
      <c r="J1" s="411"/>
      <c r="K1" s="412"/>
    </row>
    <row r="2" spans="2:11" x14ac:dyDescent="0.25">
      <c r="B2" s="402"/>
      <c r="C2" s="402"/>
      <c r="D2" s="402"/>
      <c r="E2" s="402"/>
      <c r="F2" s="402"/>
      <c r="G2" s="402"/>
      <c r="H2" s="402"/>
      <c r="I2" s="402"/>
      <c r="J2" s="402"/>
      <c r="K2" s="402"/>
    </row>
    <row r="3" spans="2:11" ht="24" customHeight="1" x14ac:dyDescent="0.25">
      <c r="B3" s="369" t="s">
        <v>60</v>
      </c>
      <c r="C3" s="369"/>
      <c r="D3" s="369"/>
      <c r="E3" s="410" t="s">
        <v>320</v>
      </c>
      <c r="F3" s="411"/>
      <c r="G3" s="411"/>
      <c r="H3" s="411"/>
      <c r="I3" s="411"/>
      <c r="J3" s="411"/>
      <c r="K3" s="412"/>
    </row>
    <row r="4" spans="2:11" ht="24" customHeight="1" x14ac:dyDescent="0.25">
      <c r="B4" s="413"/>
      <c r="C4" s="413"/>
      <c r="D4" s="413"/>
      <c r="E4" s="413"/>
      <c r="F4" s="413"/>
      <c r="G4" s="413"/>
      <c r="H4" s="413"/>
      <c r="I4" s="413"/>
      <c r="J4" s="413"/>
      <c r="K4" s="413"/>
    </row>
    <row r="5" spans="2:11" ht="24" customHeight="1" x14ac:dyDescent="0.25">
      <c r="B5" s="369" t="s">
        <v>61</v>
      </c>
      <c r="C5" s="369"/>
      <c r="D5" s="369"/>
      <c r="E5" s="414" t="str">
        <f>'WP (Berth - Pilot)'!B14</f>
        <v>DELAWARE</v>
      </c>
      <c r="F5" s="398"/>
      <c r="G5" s="369" t="s">
        <v>62</v>
      </c>
      <c r="H5" s="369"/>
      <c r="I5" s="369"/>
      <c r="J5" s="414" t="str">
        <f>'WP (Berth - Pilot)'!B15</f>
        <v>BONGA</v>
      </c>
      <c r="K5" s="398"/>
    </row>
    <row r="6" spans="2:11" ht="24" customHeight="1" x14ac:dyDescent="0.25">
      <c r="B6" s="413"/>
      <c r="C6" s="413"/>
      <c r="D6" s="413"/>
      <c r="E6" s="413"/>
      <c r="F6" s="413"/>
      <c r="G6" s="413"/>
      <c r="H6" s="413"/>
      <c r="I6" s="413"/>
      <c r="J6" s="413"/>
      <c r="K6" s="413"/>
    </row>
    <row r="7" spans="2:11" ht="21.95" customHeight="1" x14ac:dyDescent="0.25">
      <c r="B7" s="369" t="s">
        <v>63</v>
      </c>
      <c r="C7" s="369"/>
      <c r="D7" s="369"/>
      <c r="E7" s="369"/>
      <c r="F7" s="369"/>
      <c r="G7" s="369"/>
      <c r="H7" s="369"/>
      <c r="I7" s="369"/>
      <c r="J7" s="369"/>
      <c r="K7" s="369"/>
    </row>
    <row r="8" spans="2:11" ht="21.95" customHeight="1" x14ac:dyDescent="0.25">
      <c r="B8" s="369" t="s">
        <v>64</v>
      </c>
      <c r="C8" s="369"/>
      <c r="D8" s="369"/>
      <c r="E8" s="415" t="e">
        <f>E9+E10+E11</f>
        <v>#VALUE!</v>
      </c>
      <c r="F8" s="416"/>
      <c r="G8" s="369" t="s">
        <v>40</v>
      </c>
      <c r="H8" s="369"/>
      <c r="I8" s="369"/>
      <c r="J8" s="417">
        <f>'WP (Pilot - Pilot)'!L4</f>
        <v>13</v>
      </c>
      <c r="K8" s="417"/>
    </row>
    <row r="9" spans="2:11" ht="21.95" customHeight="1" x14ac:dyDescent="0.25">
      <c r="B9" s="369" t="s">
        <v>65</v>
      </c>
      <c r="C9" s="369"/>
      <c r="D9" s="369"/>
      <c r="E9" s="408" t="str">
        <f>'WP (Berth - Pilot)'!R10</f>
        <v/>
      </c>
      <c r="F9" s="408"/>
      <c r="G9" s="409" t="s">
        <v>66</v>
      </c>
      <c r="H9" s="409"/>
      <c r="I9" s="409"/>
      <c r="J9" s="418">
        <f>'WP (Berth - Pilot)'!O4</f>
        <v>0</v>
      </c>
      <c r="K9" s="419"/>
    </row>
    <row r="10" spans="2:11" ht="21.95" customHeight="1" x14ac:dyDescent="0.25">
      <c r="B10" s="369" t="s">
        <v>67</v>
      </c>
      <c r="C10" s="369"/>
      <c r="D10" s="369"/>
      <c r="E10" s="406">
        <f>'WP (Pilot - Pilot)'!L10</f>
        <v>5067.2</v>
      </c>
      <c r="F10" s="406"/>
      <c r="G10" s="394" t="s">
        <v>221</v>
      </c>
      <c r="H10" s="396"/>
      <c r="I10" s="52">
        <f>speed1</f>
        <v>13</v>
      </c>
      <c r="J10" s="407">
        <f>'WP (Pilot - Pilot)'!I4</f>
        <v>16.24102564102564</v>
      </c>
      <c r="K10" s="407"/>
    </row>
    <row r="11" spans="2:11" ht="21.95" customHeight="1" x14ac:dyDescent="0.25">
      <c r="B11" s="369" t="s">
        <v>68</v>
      </c>
      <c r="C11" s="369"/>
      <c r="D11" s="369"/>
      <c r="E11" s="408">
        <f>'WP (Pilot - Berth)'!R10</f>
        <v>48.7</v>
      </c>
      <c r="F11" s="408"/>
      <c r="G11" s="409" t="s">
        <v>66</v>
      </c>
      <c r="H11" s="409"/>
      <c r="I11" s="409"/>
      <c r="J11" s="407">
        <f>'WP (Pilot - Berth)'!O4</f>
        <v>0.16909722222222223</v>
      </c>
      <c r="K11" s="407"/>
    </row>
    <row r="12" spans="2:11" ht="24.75" customHeight="1" x14ac:dyDescent="0.25">
      <c r="B12" s="394" t="s">
        <v>222</v>
      </c>
      <c r="C12" s="395"/>
      <c r="D12" s="396"/>
      <c r="E12" s="397">
        <v>-4</v>
      </c>
      <c r="F12" s="398"/>
      <c r="G12" s="369" t="s">
        <v>223</v>
      </c>
      <c r="H12" s="369"/>
      <c r="I12" s="369"/>
      <c r="J12" s="399">
        <v>1</v>
      </c>
      <c r="K12" s="400"/>
    </row>
    <row r="13" spans="2:11" ht="20.100000000000001" customHeight="1" x14ac:dyDescent="0.25">
      <c r="B13" s="402"/>
      <c r="C13" s="402"/>
      <c r="D13" s="402"/>
      <c r="E13" s="402"/>
      <c r="F13" s="402"/>
      <c r="G13" s="402"/>
      <c r="H13" s="402"/>
      <c r="I13" s="402"/>
      <c r="J13" s="402"/>
      <c r="K13" s="402"/>
    </row>
    <row r="14" spans="2:11" ht="20.100000000000001" customHeight="1" x14ac:dyDescent="0.25">
      <c r="B14" s="401" t="s">
        <v>69</v>
      </c>
      <c r="C14" s="401"/>
      <c r="D14" s="401"/>
      <c r="E14" s="401"/>
      <c r="F14" s="401"/>
      <c r="G14" s="401"/>
      <c r="H14" s="401"/>
      <c r="I14" s="401"/>
      <c r="J14" s="401"/>
      <c r="K14" s="401"/>
    </row>
    <row r="15" spans="2:11" ht="21.95" customHeight="1" x14ac:dyDescent="0.25">
      <c r="B15" s="369" t="s">
        <v>235</v>
      </c>
      <c r="C15" s="369"/>
      <c r="D15" s="369"/>
      <c r="E15" s="370" t="s">
        <v>70</v>
      </c>
      <c r="F15" s="371"/>
      <c r="G15" s="369" t="s">
        <v>234</v>
      </c>
      <c r="H15" s="369"/>
      <c r="I15" s="369"/>
      <c r="J15" s="383" t="s">
        <v>292</v>
      </c>
      <c r="K15" s="383"/>
    </row>
    <row r="16" spans="2:11" ht="21.95" customHeight="1" x14ac:dyDescent="0.25">
      <c r="B16" s="369" t="s">
        <v>231</v>
      </c>
      <c r="C16" s="369"/>
      <c r="D16" s="369"/>
      <c r="E16" s="403">
        <f>'WP (Berth - Pilot)'!Q5</f>
        <v>42578</v>
      </c>
      <c r="F16" s="404"/>
      <c r="G16" s="369" t="s">
        <v>232</v>
      </c>
      <c r="H16" s="369"/>
      <c r="I16" s="369"/>
      <c r="J16" s="387"/>
      <c r="K16" s="387"/>
    </row>
    <row r="17" spans="2:11" ht="20.100000000000001" customHeight="1" x14ac:dyDescent="0.25">
      <c r="B17" s="405"/>
      <c r="C17" s="405"/>
      <c r="D17" s="405"/>
      <c r="E17" s="405"/>
      <c r="F17" s="405"/>
      <c r="G17" s="405"/>
      <c r="H17" s="405"/>
      <c r="I17" s="405"/>
      <c r="J17" s="405"/>
      <c r="K17" s="405"/>
    </row>
    <row r="18" spans="2:11" ht="20.100000000000001" customHeight="1" thickBot="1" x14ac:dyDescent="0.3">
      <c r="B18" s="401" t="s">
        <v>71</v>
      </c>
      <c r="C18" s="401"/>
      <c r="D18" s="401"/>
      <c r="E18" s="401"/>
      <c r="F18" s="401"/>
      <c r="G18" s="401"/>
      <c r="H18" s="401"/>
      <c r="I18" s="401"/>
      <c r="J18" s="401"/>
      <c r="K18" s="401"/>
    </row>
    <row r="19" spans="2:11" ht="21.95" customHeight="1" thickTop="1" x14ac:dyDescent="0.25">
      <c r="B19" s="389" t="s">
        <v>233</v>
      </c>
      <c r="C19" s="390"/>
      <c r="D19" s="390"/>
      <c r="E19" s="391" t="s">
        <v>346</v>
      </c>
      <c r="F19" s="391"/>
      <c r="G19" s="390" t="s">
        <v>234</v>
      </c>
      <c r="H19" s="390"/>
      <c r="I19" s="390"/>
      <c r="J19" s="392" t="s">
        <v>229</v>
      </c>
      <c r="K19" s="393"/>
    </row>
    <row r="20" spans="2:11" ht="21.95" customHeight="1" x14ac:dyDescent="0.25">
      <c r="B20" s="375" t="s">
        <v>231</v>
      </c>
      <c r="C20" s="369"/>
      <c r="D20" s="369"/>
      <c r="E20" s="386">
        <f>'WP (Berth - Pilot)'!Q5</f>
        <v>42578</v>
      </c>
      <c r="F20" s="376"/>
      <c r="G20" s="369" t="s">
        <v>232</v>
      </c>
      <c r="H20" s="369"/>
      <c r="I20" s="369"/>
      <c r="J20" s="387"/>
      <c r="K20" s="388"/>
    </row>
    <row r="21" spans="2:11" ht="21.95" customHeight="1" x14ac:dyDescent="0.25">
      <c r="B21" s="375" t="s">
        <v>233</v>
      </c>
      <c r="C21" s="369"/>
      <c r="D21" s="369"/>
      <c r="E21" s="376" t="s">
        <v>324</v>
      </c>
      <c r="F21" s="376"/>
      <c r="G21" s="369" t="s">
        <v>234</v>
      </c>
      <c r="H21" s="369"/>
      <c r="I21" s="369"/>
      <c r="J21" s="383" t="s">
        <v>296</v>
      </c>
      <c r="K21" s="384"/>
    </row>
    <row r="22" spans="2:11" ht="21.95" customHeight="1" x14ac:dyDescent="0.25">
      <c r="B22" s="375" t="s">
        <v>231</v>
      </c>
      <c r="C22" s="369"/>
      <c r="D22" s="369"/>
      <c r="E22" s="386">
        <f>'WP (Berth - Pilot)'!Q5</f>
        <v>42578</v>
      </c>
      <c r="F22" s="376"/>
      <c r="G22" s="369" t="s">
        <v>232</v>
      </c>
      <c r="H22" s="369"/>
      <c r="I22" s="369"/>
      <c r="J22" s="387"/>
      <c r="K22" s="388"/>
    </row>
    <row r="23" spans="2:11" ht="21.95" customHeight="1" x14ac:dyDescent="0.25">
      <c r="B23" s="375" t="s">
        <v>233</v>
      </c>
      <c r="C23" s="369"/>
      <c r="D23" s="369"/>
      <c r="E23" s="376" t="s">
        <v>54</v>
      </c>
      <c r="F23" s="376"/>
      <c r="G23" s="369" t="s">
        <v>234</v>
      </c>
      <c r="H23" s="369"/>
      <c r="I23" s="369"/>
      <c r="J23" s="383" t="s">
        <v>72</v>
      </c>
      <c r="K23" s="384"/>
    </row>
    <row r="24" spans="2:11" ht="21.95" customHeight="1" x14ac:dyDescent="0.25">
      <c r="B24" s="375" t="s">
        <v>231</v>
      </c>
      <c r="C24" s="369"/>
      <c r="D24" s="369"/>
      <c r="E24" s="376" t="s">
        <v>54</v>
      </c>
      <c r="F24" s="376"/>
      <c r="G24" s="369" t="s">
        <v>232</v>
      </c>
      <c r="H24" s="369"/>
      <c r="I24" s="369"/>
      <c r="J24" s="376"/>
      <c r="K24" s="385"/>
    </row>
    <row r="25" spans="2:11" ht="21.95" customHeight="1" x14ac:dyDescent="0.25">
      <c r="B25" s="375" t="s">
        <v>233</v>
      </c>
      <c r="C25" s="369"/>
      <c r="D25" s="369"/>
      <c r="E25" s="376" t="s">
        <v>54</v>
      </c>
      <c r="F25" s="376"/>
      <c r="G25" s="369" t="s">
        <v>234</v>
      </c>
      <c r="H25" s="369"/>
      <c r="I25" s="369"/>
      <c r="J25" s="377" t="s">
        <v>225</v>
      </c>
      <c r="K25" s="378"/>
    </row>
    <row r="26" spans="2:11" ht="21.95" customHeight="1" thickBot="1" x14ac:dyDescent="0.3">
      <c r="B26" s="379" t="s">
        <v>231</v>
      </c>
      <c r="C26" s="380"/>
      <c r="D26" s="380"/>
      <c r="E26" s="381" t="s">
        <v>54</v>
      </c>
      <c r="F26" s="381"/>
      <c r="G26" s="380" t="s">
        <v>232</v>
      </c>
      <c r="H26" s="380"/>
      <c r="I26" s="380"/>
      <c r="J26" s="381"/>
      <c r="K26" s="382"/>
    </row>
    <row r="27" spans="2:11" ht="16.5" thickTop="1" thickBot="1" x14ac:dyDescent="0.3"/>
    <row r="28" spans="2:11" ht="15" customHeight="1" thickTop="1" x14ac:dyDescent="0.25">
      <c r="B28" s="359" t="s">
        <v>226</v>
      </c>
      <c r="C28" s="360"/>
      <c r="D28" s="360"/>
      <c r="E28" s="360"/>
      <c r="F28" s="360"/>
      <c r="G28" s="360"/>
      <c r="H28" s="360"/>
      <c r="I28" s="360"/>
      <c r="J28" s="360"/>
      <c r="K28" s="361"/>
    </row>
    <row r="29" spans="2:11" x14ac:dyDescent="0.25">
      <c r="B29" s="362"/>
      <c r="C29" s="363"/>
      <c r="D29" s="363"/>
      <c r="E29" s="363"/>
      <c r="F29" s="363"/>
      <c r="G29" s="363"/>
      <c r="H29" s="363"/>
      <c r="I29" s="363"/>
      <c r="J29" s="363"/>
      <c r="K29" s="364"/>
    </row>
    <row r="30" spans="2:11" x14ac:dyDescent="0.25">
      <c r="B30" s="362"/>
      <c r="C30" s="363"/>
      <c r="D30" s="363"/>
      <c r="E30" s="363"/>
      <c r="F30" s="363"/>
      <c r="G30" s="363"/>
      <c r="H30" s="363"/>
      <c r="I30" s="363"/>
      <c r="J30" s="363"/>
      <c r="K30" s="364"/>
    </row>
    <row r="31" spans="2:11" x14ac:dyDescent="0.25">
      <c r="B31" s="362"/>
      <c r="C31" s="363"/>
      <c r="D31" s="363"/>
      <c r="E31" s="363"/>
      <c r="F31" s="363"/>
      <c r="G31" s="363"/>
      <c r="H31" s="363"/>
      <c r="I31" s="363"/>
      <c r="J31" s="363"/>
      <c r="K31" s="364"/>
    </row>
    <row r="32" spans="2:11" x14ac:dyDescent="0.25">
      <c r="B32" s="362"/>
      <c r="C32" s="363"/>
      <c r="D32" s="363"/>
      <c r="E32" s="363"/>
      <c r="F32" s="363"/>
      <c r="G32" s="363"/>
      <c r="H32" s="363"/>
      <c r="I32" s="363"/>
      <c r="J32" s="363"/>
      <c r="K32" s="364"/>
    </row>
    <row r="33" spans="2:11" x14ac:dyDescent="0.25">
      <c r="B33" s="362"/>
      <c r="C33" s="363"/>
      <c r="D33" s="363"/>
      <c r="E33" s="363"/>
      <c r="F33" s="363"/>
      <c r="G33" s="363"/>
      <c r="H33" s="363"/>
      <c r="I33" s="363"/>
      <c r="J33" s="363"/>
      <c r="K33" s="364"/>
    </row>
    <row r="34" spans="2:11" ht="11.25" customHeight="1" thickBot="1" x14ac:dyDescent="0.3">
      <c r="B34" s="365"/>
      <c r="C34" s="366"/>
      <c r="D34" s="366"/>
      <c r="E34" s="366"/>
      <c r="F34" s="366"/>
      <c r="G34" s="366"/>
      <c r="H34" s="366"/>
      <c r="I34" s="366"/>
      <c r="J34" s="366"/>
      <c r="K34" s="367"/>
    </row>
    <row r="35" spans="2:11" ht="15.75" thickTop="1" x14ac:dyDescent="0.25">
      <c r="B35" s="368"/>
      <c r="C35" s="368"/>
      <c r="D35" s="368"/>
      <c r="E35" s="368"/>
      <c r="F35" s="368"/>
      <c r="G35" s="368"/>
      <c r="H35" s="368"/>
      <c r="I35" s="368"/>
      <c r="J35" s="368"/>
      <c r="K35" s="368"/>
    </row>
    <row r="36" spans="2:11" ht="24" customHeight="1" x14ac:dyDescent="0.25">
      <c r="B36" s="369" t="s">
        <v>230</v>
      </c>
      <c r="C36" s="369"/>
      <c r="D36" s="369"/>
      <c r="E36" s="370" t="s">
        <v>323</v>
      </c>
      <c r="F36" s="371"/>
      <c r="G36" s="369" t="s">
        <v>232</v>
      </c>
      <c r="H36" s="369"/>
      <c r="I36" s="369"/>
      <c r="J36" s="372"/>
      <c r="K36" s="372"/>
    </row>
    <row r="37" spans="2:11" ht="24" customHeight="1" x14ac:dyDescent="0.25">
      <c r="B37" s="369" t="s">
        <v>231</v>
      </c>
      <c r="C37" s="369"/>
      <c r="D37" s="369"/>
      <c r="E37" s="373">
        <f>'WP (Berth - Pilot)'!Q5</f>
        <v>42578</v>
      </c>
      <c r="F37" s="374"/>
      <c r="G37" s="369"/>
      <c r="H37" s="369"/>
      <c r="I37" s="369"/>
      <c r="J37" s="372"/>
      <c r="K37" s="372"/>
    </row>
    <row r="39" spans="2:11" x14ac:dyDescent="0.25">
      <c r="B39" s="61"/>
    </row>
  </sheetData>
  <mergeCells count="83">
    <mergeCell ref="B5:D5"/>
    <mergeCell ref="E5:F5"/>
    <mergeCell ref="G5:I5"/>
    <mergeCell ref="J5:K5"/>
    <mergeCell ref="G10:H10"/>
    <mergeCell ref="B6:K6"/>
    <mergeCell ref="B7:K7"/>
    <mergeCell ref="B8:D8"/>
    <mergeCell ref="E8:F8"/>
    <mergeCell ref="G8:I8"/>
    <mergeCell ref="J8:K8"/>
    <mergeCell ref="B9:D9"/>
    <mergeCell ref="E9:F9"/>
    <mergeCell ref="G9:I9"/>
    <mergeCell ref="J9:K9"/>
    <mergeCell ref="B10:D10"/>
    <mergeCell ref="B1:K1"/>
    <mergeCell ref="B2:K2"/>
    <mergeCell ref="B3:D3"/>
    <mergeCell ref="E3:K3"/>
    <mergeCell ref="B4:K4"/>
    <mergeCell ref="E10:F10"/>
    <mergeCell ref="J10:K10"/>
    <mergeCell ref="B11:D11"/>
    <mergeCell ref="E11:F11"/>
    <mergeCell ref="G11:I11"/>
    <mergeCell ref="J11:K11"/>
    <mergeCell ref="B12:D12"/>
    <mergeCell ref="E12:F12"/>
    <mergeCell ref="G12:I12"/>
    <mergeCell ref="J12:K12"/>
    <mergeCell ref="B18:K18"/>
    <mergeCell ref="B13:K13"/>
    <mergeCell ref="B14:K14"/>
    <mergeCell ref="B15:D15"/>
    <mergeCell ref="E15:F15"/>
    <mergeCell ref="G15:I15"/>
    <mergeCell ref="J15:K15"/>
    <mergeCell ref="B16:D16"/>
    <mergeCell ref="E16:F16"/>
    <mergeCell ref="G16:I16"/>
    <mergeCell ref="J16:K16"/>
    <mergeCell ref="B17:K17"/>
    <mergeCell ref="B19:D19"/>
    <mergeCell ref="E19:F19"/>
    <mergeCell ref="G19:I19"/>
    <mergeCell ref="J19:K19"/>
    <mergeCell ref="B20:D20"/>
    <mergeCell ref="E20:F20"/>
    <mergeCell ref="G20:I20"/>
    <mergeCell ref="J20:K20"/>
    <mergeCell ref="B21:D21"/>
    <mergeCell ref="E21:F21"/>
    <mergeCell ref="G21:I21"/>
    <mergeCell ref="J21:K21"/>
    <mergeCell ref="B22:D22"/>
    <mergeCell ref="E22:F22"/>
    <mergeCell ref="G22:I22"/>
    <mergeCell ref="J22:K22"/>
    <mergeCell ref="B23:D23"/>
    <mergeCell ref="E23:F23"/>
    <mergeCell ref="G23:I23"/>
    <mergeCell ref="J23:K23"/>
    <mergeCell ref="B24:D24"/>
    <mergeCell ref="E24:F24"/>
    <mergeCell ref="G24:I24"/>
    <mergeCell ref="J24:K24"/>
    <mergeCell ref="B25:D25"/>
    <mergeCell ref="E25:F25"/>
    <mergeCell ref="G25:I25"/>
    <mergeCell ref="J25:K25"/>
    <mergeCell ref="B26:D26"/>
    <mergeCell ref="E26:F26"/>
    <mergeCell ref="G26:I26"/>
    <mergeCell ref="J26:K26"/>
    <mergeCell ref="B28:K34"/>
    <mergeCell ref="B35:K35"/>
    <mergeCell ref="B36:D36"/>
    <mergeCell ref="E36:F36"/>
    <mergeCell ref="G36:I37"/>
    <mergeCell ref="J36:K37"/>
    <mergeCell ref="B37:D37"/>
    <mergeCell ref="E37:F37"/>
  </mergeCells>
  <pageMargins left="0.43307086614173229" right="3.937007874015748E-2" top="0.55118110236220474" bottom="0.55118110236220474"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K45"/>
  <sheetViews>
    <sheetView topLeftCell="B19" zoomScaleNormal="100" workbookViewId="0">
      <selection activeCell="F31" sqref="F31:K31"/>
    </sheetView>
  </sheetViews>
  <sheetFormatPr defaultRowHeight="15" x14ac:dyDescent="0.25"/>
  <cols>
    <col min="1" max="1" width="3" style="54" customWidth="1"/>
    <col min="2" max="4" width="9.140625" style="54"/>
    <col min="5" max="5" width="11.85546875" style="54" customWidth="1"/>
    <col min="6" max="6" width="9.140625" style="54"/>
    <col min="7" max="7" width="8" style="54" customWidth="1"/>
    <col min="8" max="8" width="8.140625" style="54" customWidth="1"/>
    <col min="9" max="9" width="9.140625" style="54"/>
    <col min="10" max="10" width="8.42578125" style="54" customWidth="1"/>
    <col min="11" max="11" width="11.7109375" style="54" customWidth="1"/>
    <col min="12" max="16384" width="9.140625" style="54"/>
  </cols>
  <sheetData>
    <row r="1" spans="2:11" ht="24.75" customHeight="1" x14ac:dyDescent="0.25">
      <c r="B1" s="439" t="s">
        <v>227</v>
      </c>
      <c r="C1" s="440"/>
      <c r="D1" s="440"/>
      <c r="E1" s="440"/>
      <c r="F1" s="440"/>
      <c r="G1" s="440"/>
      <c r="H1" s="440"/>
      <c r="I1" s="440"/>
      <c r="J1" s="440"/>
      <c r="K1" s="441"/>
    </row>
    <row r="2" spans="2:11" ht="15" customHeight="1" x14ac:dyDescent="0.25">
      <c r="B2" s="402"/>
      <c r="C2" s="402"/>
      <c r="D2" s="402"/>
      <c r="E2" s="402"/>
      <c r="F2" s="402"/>
      <c r="G2" s="402"/>
      <c r="H2" s="402"/>
      <c r="I2" s="402"/>
      <c r="J2" s="402"/>
      <c r="K2" s="402"/>
    </row>
    <row r="3" spans="2:11" s="55" customFormat="1" ht="15" customHeight="1" x14ac:dyDescent="0.25">
      <c r="B3" s="442" t="s">
        <v>138</v>
      </c>
      <c r="C3" s="442"/>
      <c r="D3" s="442"/>
      <c r="E3" s="442"/>
      <c r="F3" s="442"/>
      <c r="G3" s="442"/>
      <c r="H3" s="442"/>
      <c r="I3" s="442"/>
      <c r="J3" s="442"/>
      <c r="K3" s="442"/>
    </row>
    <row r="4" spans="2:11" s="55" customFormat="1" ht="15" customHeight="1" x14ac:dyDescent="0.25">
      <c r="B4" s="443" t="s">
        <v>139</v>
      </c>
      <c r="C4" s="443"/>
      <c r="D4" s="443"/>
      <c r="E4" s="443"/>
      <c r="F4" s="443"/>
      <c r="G4" s="443"/>
      <c r="H4" s="443"/>
      <c r="I4" s="443"/>
      <c r="J4" s="443"/>
      <c r="K4" s="443"/>
    </row>
    <row r="5" spans="2:11" s="55" customFormat="1" ht="20.100000000000001" customHeight="1" x14ac:dyDescent="0.25">
      <c r="B5" s="444" t="s">
        <v>140</v>
      </c>
      <c r="C5" s="444"/>
      <c r="D5" s="444"/>
      <c r="E5" s="444"/>
      <c r="F5" s="444"/>
      <c r="G5" s="444"/>
      <c r="H5" s="444"/>
      <c r="I5" s="444"/>
      <c r="J5" s="444"/>
      <c r="K5" s="444"/>
    </row>
    <row r="6" spans="2:11" ht="20.100000000000001" customHeight="1" x14ac:dyDescent="0.25">
      <c r="B6" s="445" t="s">
        <v>141</v>
      </c>
      <c r="C6" s="445"/>
      <c r="D6" s="445"/>
      <c r="E6" s="446" t="s">
        <v>293</v>
      </c>
      <c r="F6" s="447"/>
      <c r="G6" s="447"/>
      <c r="H6" s="447"/>
      <c r="I6" s="447"/>
      <c r="J6" s="447"/>
      <c r="K6" s="448"/>
    </row>
    <row r="7" spans="2:11" ht="20.100000000000001" customHeight="1" x14ac:dyDescent="0.25">
      <c r="B7" s="445" t="s">
        <v>142</v>
      </c>
      <c r="C7" s="445"/>
      <c r="D7" s="445"/>
      <c r="E7" s="446" t="s">
        <v>293</v>
      </c>
      <c r="F7" s="447"/>
      <c r="G7" s="447"/>
      <c r="H7" s="447"/>
      <c r="I7" s="447"/>
      <c r="J7" s="447"/>
      <c r="K7" s="448"/>
    </row>
    <row r="8" spans="2:11" ht="20.100000000000001" customHeight="1" x14ac:dyDescent="0.25">
      <c r="B8" s="445" t="s">
        <v>143</v>
      </c>
      <c r="C8" s="445"/>
      <c r="D8" s="445"/>
      <c r="E8" s="446" t="s">
        <v>293</v>
      </c>
      <c r="F8" s="447"/>
      <c r="G8" s="447"/>
      <c r="H8" s="447"/>
      <c r="I8" s="447"/>
      <c r="J8" s="447"/>
      <c r="K8" s="448"/>
    </row>
    <row r="9" spans="2:11" ht="20.100000000000001" customHeight="1" x14ac:dyDescent="0.25">
      <c r="B9" s="445" t="s">
        <v>144</v>
      </c>
      <c r="C9" s="445"/>
      <c r="D9" s="445"/>
      <c r="E9" s="445"/>
      <c r="F9" s="445"/>
      <c r="G9" s="445"/>
      <c r="H9" s="445"/>
      <c r="I9" s="445"/>
      <c r="J9" s="445"/>
      <c r="K9" s="102" t="s">
        <v>293</v>
      </c>
    </row>
    <row r="10" spans="2:11" ht="20.100000000000001" customHeight="1" x14ac:dyDescent="0.25">
      <c r="B10" s="438" t="s">
        <v>228</v>
      </c>
      <c r="C10" s="438"/>
      <c r="D10" s="438"/>
      <c r="E10" s="438"/>
      <c r="F10" s="438"/>
      <c r="G10" s="438"/>
      <c r="H10" s="438"/>
      <c r="I10" s="438"/>
      <c r="J10" s="438"/>
      <c r="K10" s="59" t="s">
        <v>293</v>
      </c>
    </row>
    <row r="11" spans="2:11" ht="9.9499999999999993" customHeight="1" x14ac:dyDescent="0.25">
      <c r="B11" s="425"/>
      <c r="C11" s="425"/>
      <c r="D11" s="425"/>
      <c r="E11" s="425"/>
      <c r="F11" s="425"/>
      <c r="G11" s="425"/>
      <c r="H11" s="425"/>
      <c r="I11" s="425"/>
      <c r="J11" s="425"/>
      <c r="K11" s="425"/>
    </row>
    <row r="12" spans="2:11" ht="20.100000000000001" customHeight="1" x14ac:dyDescent="0.25">
      <c r="B12" s="437" t="s">
        <v>294</v>
      </c>
      <c r="C12" s="437"/>
      <c r="D12" s="437"/>
      <c r="E12" s="437"/>
      <c r="F12" s="437"/>
      <c r="G12" s="437"/>
      <c r="H12" s="437"/>
      <c r="I12" s="437"/>
      <c r="J12" s="437"/>
      <c r="K12" s="437"/>
    </row>
    <row r="13" spans="2:11" ht="24.95" customHeight="1" x14ac:dyDescent="0.25">
      <c r="B13" s="428" t="s">
        <v>141</v>
      </c>
      <c r="C13" s="429"/>
      <c r="D13" s="430"/>
      <c r="E13" s="431"/>
      <c r="F13" s="432"/>
      <c r="G13" s="432"/>
      <c r="H13" s="432"/>
      <c r="I13" s="432"/>
      <c r="J13" s="432"/>
      <c r="K13" s="433"/>
    </row>
    <row r="14" spans="2:11" ht="24.95" customHeight="1" x14ac:dyDescent="0.25">
      <c r="B14" s="428" t="s">
        <v>142</v>
      </c>
      <c r="C14" s="429"/>
      <c r="D14" s="430"/>
      <c r="E14" s="431" t="s">
        <v>375</v>
      </c>
      <c r="F14" s="432"/>
      <c r="G14" s="432"/>
      <c r="H14" s="432"/>
      <c r="I14" s="432"/>
      <c r="J14" s="432"/>
      <c r="K14" s="433"/>
    </row>
    <row r="15" spans="2:11" ht="24.95" customHeight="1" x14ac:dyDescent="0.25">
      <c r="B15" s="428" t="s">
        <v>143</v>
      </c>
      <c r="C15" s="429"/>
      <c r="D15" s="430"/>
      <c r="E15" s="431" t="s">
        <v>374</v>
      </c>
      <c r="F15" s="432"/>
      <c r="G15" s="432"/>
      <c r="H15" s="432"/>
      <c r="I15" s="432"/>
      <c r="J15" s="432"/>
      <c r="K15" s="433"/>
    </row>
    <row r="16" spans="2:11" ht="20.100000000000001" customHeight="1" x14ac:dyDescent="0.25">
      <c r="B16" s="420" t="s">
        <v>145</v>
      </c>
      <c r="C16" s="420"/>
      <c r="D16" s="420"/>
      <c r="E16" s="420"/>
      <c r="F16" s="420"/>
      <c r="G16" s="420"/>
      <c r="H16" s="420"/>
      <c r="I16" s="420"/>
      <c r="J16" s="420"/>
      <c r="K16" s="66" t="s">
        <v>349</v>
      </c>
    </row>
    <row r="17" spans="2:11" ht="20.100000000000001" customHeight="1" x14ac:dyDescent="0.25">
      <c r="B17" s="420" t="s">
        <v>228</v>
      </c>
      <c r="C17" s="420"/>
      <c r="D17" s="420"/>
      <c r="E17" s="420"/>
      <c r="F17" s="420"/>
      <c r="G17" s="420"/>
      <c r="H17" s="420"/>
      <c r="I17" s="420"/>
      <c r="J17" s="420"/>
      <c r="K17" s="59"/>
    </row>
    <row r="18" spans="2:11" ht="9.9499999999999993" customHeight="1" x14ac:dyDescent="0.25">
      <c r="B18" s="425"/>
      <c r="C18" s="425"/>
      <c r="D18" s="425"/>
      <c r="E18" s="425"/>
      <c r="F18" s="425"/>
      <c r="G18" s="425"/>
      <c r="H18" s="425"/>
      <c r="I18" s="425"/>
      <c r="J18" s="425"/>
      <c r="K18" s="425"/>
    </row>
    <row r="19" spans="2:11" ht="20.100000000000001" customHeight="1" x14ac:dyDescent="0.25">
      <c r="B19" s="434" t="s">
        <v>146</v>
      </c>
      <c r="C19" s="434"/>
      <c r="D19" s="434"/>
      <c r="E19" s="434"/>
      <c r="F19" s="434"/>
      <c r="G19" s="434"/>
      <c r="H19" s="434"/>
      <c r="I19" s="434"/>
      <c r="J19" s="434"/>
      <c r="K19" s="105" t="s">
        <v>295</v>
      </c>
    </row>
    <row r="20" spans="2:11" ht="20.100000000000001" customHeight="1" x14ac:dyDescent="0.25">
      <c r="B20" s="435" t="s">
        <v>147</v>
      </c>
      <c r="C20" s="435"/>
      <c r="D20" s="435"/>
      <c r="E20" s="435"/>
      <c r="F20" s="435"/>
      <c r="G20" s="435"/>
      <c r="H20" s="435"/>
      <c r="I20" s="435"/>
      <c r="J20" s="435"/>
      <c r="K20" s="435"/>
    </row>
    <row r="21" spans="2:11" ht="20.100000000000001" customHeight="1" x14ac:dyDescent="0.25">
      <c r="B21" s="434" t="s">
        <v>148</v>
      </c>
      <c r="C21" s="434"/>
      <c r="D21" s="434"/>
      <c r="E21" s="436" t="s">
        <v>293</v>
      </c>
      <c r="F21" s="425"/>
      <c r="G21" s="425"/>
      <c r="H21" s="425"/>
      <c r="I21" s="425"/>
      <c r="J21" s="425"/>
      <c r="K21" s="374"/>
    </row>
    <row r="22" spans="2:11" ht="20.100000000000001" customHeight="1" x14ac:dyDescent="0.25">
      <c r="B22" s="434" t="s">
        <v>149</v>
      </c>
      <c r="C22" s="434"/>
      <c r="D22" s="434"/>
      <c r="E22" s="436" t="s">
        <v>293</v>
      </c>
      <c r="F22" s="425"/>
      <c r="G22" s="425"/>
      <c r="H22" s="425"/>
      <c r="I22" s="425"/>
      <c r="J22" s="425"/>
      <c r="K22" s="374"/>
    </row>
    <row r="23" spans="2:11" ht="9.9499999999999993" customHeight="1" x14ac:dyDescent="0.25">
      <c r="B23" s="425"/>
      <c r="C23" s="425"/>
      <c r="D23" s="425"/>
      <c r="E23" s="425"/>
      <c r="F23" s="425"/>
      <c r="G23" s="425"/>
      <c r="H23" s="425"/>
      <c r="I23" s="425"/>
      <c r="J23" s="425"/>
      <c r="K23" s="425"/>
    </row>
    <row r="24" spans="2:11" ht="30" customHeight="1" x14ac:dyDescent="0.25">
      <c r="B24" s="420" t="s">
        <v>150</v>
      </c>
      <c r="C24" s="420"/>
      <c r="D24" s="420"/>
      <c r="E24" s="420"/>
      <c r="F24" s="422" t="s">
        <v>368</v>
      </c>
      <c r="G24" s="423"/>
      <c r="H24" s="423"/>
      <c r="I24" s="423"/>
      <c r="J24" s="423"/>
      <c r="K24" s="424"/>
    </row>
    <row r="25" spans="2:11" ht="30" customHeight="1" x14ac:dyDescent="0.25">
      <c r="B25" s="420" t="s">
        <v>151</v>
      </c>
      <c r="C25" s="420"/>
      <c r="D25" s="420"/>
      <c r="E25" s="420"/>
      <c r="F25" s="427" t="s">
        <v>371</v>
      </c>
      <c r="G25" s="427"/>
      <c r="H25" s="427"/>
      <c r="I25" s="427"/>
      <c r="J25" s="427"/>
      <c r="K25" s="427"/>
    </row>
    <row r="26" spans="2:11" ht="30" customHeight="1" x14ac:dyDescent="0.25">
      <c r="B26" s="420" t="s">
        <v>152</v>
      </c>
      <c r="C26" s="420"/>
      <c r="D26" s="420"/>
      <c r="E26" s="420"/>
      <c r="F26" s="422" t="s">
        <v>372</v>
      </c>
      <c r="G26" s="423"/>
      <c r="H26" s="423"/>
      <c r="I26" s="423"/>
      <c r="J26" s="423"/>
      <c r="K26" s="424"/>
    </row>
    <row r="27" spans="2:11" ht="30" customHeight="1" x14ac:dyDescent="0.25">
      <c r="B27" s="420" t="s">
        <v>153</v>
      </c>
      <c r="C27" s="420"/>
      <c r="D27" s="420"/>
      <c r="E27" s="420"/>
      <c r="F27" s="421" t="s">
        <v>370</v>
      </c>
      <c r="G27" s="421"/>
      <c r="H27" s="421"/>
      <c r="I27" s="421"/>
      <c r="J27" s="421"/>
      <c r="K27" s="421"/>
    </row>
    <row r="28" spans="2:11" ht="30" customHeight="1" x14ac:dyDescent="0.25">
      <c r="B28" s="420" t="s">
        <v>154</v>
      </c>
      <c r="C28" s="420"/>
      <c r="D28" s="420"/>
      <c r="E28" s="420"/>
      <c r="F28" s="421" t="s">
        <v>369</v>
      </c>
      <c r="G28" s="421"/>
      <c r="H28" s="421"/>
      <c r="I28" s="421"/>
      <c r="J28" s="421"/>
      <c r="K28" s="421"/>
    </row>
    <row r="29" spans="2:11" ht="30" customHeight="1" x14ac:dyDescent="0.25">
      <c r="B29" s="420" t="s">
        <v>155</v>
      </c>
      <c r="C29" s="420"/>
      <c r="D29" s="420"/>
      <c r="E29" s="420"/>
      <c r="F29" s="421" t="s">
        <v>373</v>
      </c>
      <c r="G29" s="421"/>
      <c r="H29" s="421"/>
      <c r="I29" s="421"/>
      <c r="J29" s="421"/>
      <c r="K29" s="421"/>
    </row>
    <row r="30" spans="2:11" ht="30" customHeight="1" x14ac:dyDescent="0.25">
      <c r="B30" s="420" t="s">
        <v>156</v>
      </c>
      <c r="C30" s="420"/>
      <c r="D30" s="420"/>
      <c r="E30" s="420"/>
      <c r="F30" s="421" t="s">
        <v>54</v>
      </c>
      <c r="G30" s="421"/>
      <c r="H30" s="421"/>
      <c r="I30" s="421"/>
      <c r="J30" s="421"/>
      <c r="K30" s="421"/>
    </row>
    <row r="31" spans="2:11" ht="30" customHeight="1" x14ac:dyDescent="0.25">
      <c r="B31" s="420" t="s">
        <v>157</v>
      </c>
      <c r="C31" s="420"/>
      <c r="D31" s="420"/>
      <c r="E31" s="420"/>
      <c r="F31" s="422" t="s">
        <v>340</v>
      </c>
      <c r="G31" s="423"/>
      <c r="H31" s="423"/>
      <c r="I31" s="423"/>
      <c r="J31" s="423"/>
      <c r="K31" s="424"/>
    </row>
    <row r="32" spans="2:11" ht="9.9499999999999993" customHeight="1" x14ac:dyDescent="0.25">
      <c r="B32" s="425"/>
      <c r="C32" s="425"/>
      <c r="D32" s="425"/>
      <c r="E32" s="425"/>
      <c r="F32" s="425"/>
      <c r="G32" s="425"/>
      <c r="H32" s="425"/>
      <c r="I32" s="425"/>
      <c r="J32" s="425"/>
      <c r="K32" s="425"/>
    </row>
    <row r="33" spans="2:11" ht="15" customHeight="1" x14ac:dyDescent="0.25">
      <c r="B33" s="426" t="s">
        <v>158</v>
      </c>
      <c r="C33" s="426"/>
      <c r="D33" s="426"/>
      <c r="E33" s="426"/>
      <c r="F33" s="426"/>
      <c r="G33" s="426"/>
      <c r="H33" s="426"/>
      <c r="I33" s="426"/>
      <c r="J33" s="426"/>
      <c r="K33" s="426"/>
    </row>
    <row r="34" spans="2:11" ht="20.100000000000001" customHeight="1" x14ac:dyDescent="0.25">
      <c r="B34" s="420" t="s">
        <v>159</v>
      </c>
      <c r="C34" s="420"/>
      <c r="D34" s="420"/>
      <c r="E34" s="420"/>
      <c r="F34" s="420"/>
      <c r="G34" s="420"/>
      <c r="H34" s="420"/>
      <c r="I34" s="420"/>
      <c r="J34" s="420"/>
      <c r="K34" s="67" t="s">
        <v>350</v>
      </c>
    </row>
    <row r="35" spans="2:11" ht="20.100000000000001" customHeight="1" x14ac:dyDescent="0.25">
      <c r="B35" s="420" t="s">
        <v>228</v>
      </c>
      <c r="C35" s="420"/>
      <c r="D35" s="420"/>
      <c r="E35" s="420"/>
      <c r="F35" s="420"/>
      <c r="G35" s="420"/>
      <c r="H35" s="420"/>
      <c r="I35" s="420"/>
      <c r="J35" s="420"/>
      <c r="K35" s="59"/>
    </row>
    <row r="36" spans="2:11" ht="15" customHeight="1" x14ac:dyDescent="0.25">
      <c r="B36" s="53"/>
      <c r="C36" s="53"/>
      <c r="D36" s="53"/>
      <c r="E36" s="53"/>
      <c r="F36" s="53"/>
      <c r="G36" s="53"/>
      <c r="H36" s="53"/>
      <c r="I36" s="53"/>
      <c r="J36" s="53"/>
      <c r="K36" s="53"/>
    </row>
    <row r="37" spans="2:11" ht="15" customHeight="1" x14ac:dyDescent="0.25">
      <c r="B37" s="53"/>
      <c r="C37" s="53"/>
      <c r="D37" s="53"/>
      <c r="E37" s="53"/>
      <c r="F37" s="53"/>
      <c r="G37" s="53"/>
      <c r="H37" s="53"/>
      <c r="I37" s="53"/>
      <c r="J37" s="53"/>
      <c r="K37" s="53"/>
    </row>
    <row r="38" spans="2:11" ht="15" customHeight="1" x14ac:dyDescent="0.25">
      <c r="B38" s="53"/>
      <c r="C38" s="53"/>
      <c r="D38" s="53"/>
      <c r="E38" s="53"/>
      <c r="F38" s="53"/>
      <c r="G38" s="53"/>
      <c r="H38" s="53"/>
      <c r="I38" s="53"/>
      <c r="J38" s="53"/>
      <c r="K38" s="53"/>
    </row>
    <row r="39" spans="2:11" ht="15" customHeight="1" x14ac:dyDescent="0.25">
      <c r="B39" s="53"/>
      <c r="C39" s="53"/>
      <c r="D39" s="53"/>
      <c r="E39" s="53"/>
      <c r="F39" s="53"/>
      <c r="G39" s="53"/>
      <c r="H39" s="53"/>
      <c r="I39" s="53"/>
      <c r="J39" s="53"/>
      <c r="K39" s="53"/>
    </row>
    <row r="40" spans="2:11" ht="15" customHeight="1" x14ac:dyDescent="0.25">
      <c r="B40" s="53"/>
      <c r="C40" s="53"/>
      <c r="D40" s="53"/>
      <c r="E40" s="53"/>
      <c r="F40" s="53"/>
      <c r="G40" s="53"/>
      <c r="H40" s="53"/>
      <c r="I40" s="53"/>
      <c r="J40" s="53"/>
      <c r="K40" s="53"/>
    </row>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51">
    <mergeCell ref="B10:J10"/>
    <mergeCell ref="B1:K1"/>
    <mergeCell ref="B2:K2"/>
    <mergeCell ref="B3:K3"/>
    <mergeCell ref="B4:K4"/>
    <mergeCell ref="B5:K5"/>
    <mergeCell ref="B6:D6"/>
    <mergeCell ref="E6:K6"/>
    <mergeCell ref="B7:D7"/>
    <mergeCell ref="E7:K7"/>
    <mergeCell ref="B8:D8"/>
    <mergeCell ref="E8:K8"/>
    <mergeCell ref="B9:J9"/>
    <mergeCell ref="B11:K11"/>
    <mergeCell ref="B12:K12"/>
    <mergeCell ref="B13:D13"/>
    <mergeCell ref="E13:K13"/>
    <mergeCell ref="B14:D14"/>
    <mergeCell ref="E14:K14"/>
    <mergeCell ref="B23:K23"/>
    <mergeCell ref="B15:D15"/>
    <mergeCell ref="E15:K15"/>
    <mergeCell ref="B16:J16"/>
    <mergeCell ref="B17:J17"/>
    <mergeCell ref="B18:K18"/>
    <mergeCell ref="B19:J19"/>
    <mergeCell ref="B20:K20"/>
    <mergeCell ref="B21:D21"/>
    <mergeCell ref="E21:K21"/>
    <mergeCell ref="B22:D22"/>
    <mergeCell ref="E22:K22"/>
    <mergeCell ref="B24:E24"/>
    <mergeCell ref="F24:K24"/>
    <mergeCell ref="B25:E25"/>
    <mergeCell ref="F25:K25"/>
    <mergeCell ref="B26:E26"/>
    <mergeCell ref="F26:K26"/>
    <mergeCell ref="B27:E27"/>
    <mergeCell ref="F27:K27"/>
    <mergeCell ref="B28:E28"/>
    <mergeCell ref="F28:K28"/>
    <mergeCell ref="B29:E29"/>
    <mergeCell ref="F29:K29"/>
    <mergeCell ref="B34:J34"/>
    <mergeCell ref="B35:J35"/>
    <mergeCell ref="B30:E30"/>
    <mergeCell ref="F30:K30"/>
    <mergeCell ref="B31:E31"/>
    <mergeCell ref="F31:K31"/>
    <mergeCell ref="B32:K32"/>
    <mergeCell ref="B33:K33"/>
  </mergeCells>
  <pageMargins left="0.23622047244094491" right="0.23622047244094491" top="0.15748031496062992" bottom="0.15748031496062992"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N52"/>
  <sheetViews>
    <sheetView topLeftCell="A25" workbookViewId="0">
      <selection activeCell="B22" sqref="B22:K22"/>
    </sheetView>
  </sheetViews>
  <sheetFormatPr defaultRowHeight="15" x14ac:dyDescent="0.25"/>
  <cols>
    <col min="1" max="1" width="3" style="82" customWidth="1"/>
    <col min="2" max="10" width="9.140625" style="82"/>
    <col min="11" max="11" width="11.7109375" style="82" customWidth="1"/>
    <col min="12" max="16384" width="9.140625" style="82"/>
  </cols>
  <sheetData>
    <row r="1" spans="2:14" ht="24.75" customHeight="1" x14ac:dyDescent="0.25">
      <c r="B1" s="450" t="s">
        <v>286</v>
      </c>
      <c r="C1" s="451"/>
      <c r="D1" s="451"/>
      <c r="E1" s="451"/>
      <c r="F1" s="451"/>
      <c r="G1" s="451"/>
      <c r="H1" s="451"/>
      <c r="I1" s="451"/>
      <c r="J1" s="451"/>
      <c r="K1" s="452"/>
    </row>
    <row r="2" spans="2:14" ht="12.75" customHeight="1" x14ac:dyDescent="0.25">
      <c r="B2" s="453"/>
      <c r="C2" s="453"/>
      <c r="D2" s="453"/>
      <c r="E2" s="453"/>
      <c r="F2" s="453"/>
      <c r="G2" s="453"/>
      <c r="H2" s="453"/>
      <c r="I2" s="453"/>
      <c r="J2" s="453"/>
      <c r="K2" s="453"/>
      <c r="N2" s="83"/>
    </row>
    <row r="3" spans="2:14" s="84" customFormat="1" ht="13.5" customHeight="1" x14ac:dyDescent="0.25">
      <c r="B3" s="454" t="s">
        <v>271</v>
      </c>
      <c r="C3" s="454"/>
      <c r="D3" s="454"/>
      <c r="E3" s="454"/>
      <c r="F3" s="454"/>
      <c r="G3" s="454"/>
      <c r="H3" s="454"/>
      <c r="I3" s="454"/>
      <c r="J3" s="454"/>
      <c r="K3" s="454"/>
    </row>
    <row r="4" spans="2:14" s="84" customFormat="1" ht="10.5" customHeight="1" x14ac:dyDescent="0.25">
      <c r="B4" s="454"/>
      <c r="C4" s="454"/>
      <c r="D4" s="454"/>
      <c r="E4" s="454"/>
      <c r="F4" s="454"/>
      <c r="G4" s="454"/>
      <c r="H4" s="454"/>
      <c r="I4" s="454"/>
      <c r="J4" s="454"/>
      <c r="K4" s="454"/>
    </row>
    <row r="5" spans="2:14" s="84" customFormat="1" ht="18" customHeight="1" x14ac:dyDescent="0.25">
      <c r="B5" s="454"/>
      <c r="C5" s="454"/>
      <c r="D5" s="454"/>
      <c r="E5" s="454"/>
      <c r="F5" s="454"/>
      <c r="G5" s="454"/>
      <c r="H5" s="454"/>
      <c r="I5" s="454"/>
      <c r="J5" s="454"/>
      <c r="K5" s="454"/>
    </row>
    <row r="6" spans="2:14" ht="13.5" customHeight="1" x14ac:dyDescent="0.25">
      <c r="B6" s="449" t="s">
        <v>73</v>
      </c>
      <c r="C6" s="449"/>
      <c r="D6" s="449"/>
      <c r="E6" s="449"/>
      <c r="F6" s="449"/>
      <c r="G6" s="449"/>
      <c r="H6" s="449"/>
      <c r="I6" s="449"/>
      <c r="J6" s="449"/>
      <c r="K6" s="449"/>
    </row>
    <row r="7" spans="2:14" ht="14.45" customHeight="1" x14ac:dyDescent="0.25">
      <c r="B7" s="449" t="s">
        <v>272</v>
      </c>
      <c r="C7" s="449"/>
      <c r="D7" s="449"/>
      <c r="E7" s="449"/>
      <c r="F7" s="449"/>
      <c r="G7" s="449"/>
      <c r="H7" s="449"/>
      <c r="I7" s="449"/>
      <c r="J7" s="449"/>
      <c r="K7" s="449"/>
    </row>
    <row r="8" spans="2:14" ht="14.45" customHeight="1" x14ac:dyDescent="0.25">
      <c r="B8" s="449" t="s">
        <v>273</v>
      </c>
      <c r="C8" s="449"/>
      <c r="D8" s="449"/>
      <c r="E8" s="449"/>
      <c r="F8" s="449"/>
      <c r="G8" s="449"/>
      <c r="H8" s="449"/>
      <c r="I8" s="449"/>
      <c r="J8" s="449"/>
      <c r="K8" s="449"/>
    </row>
    <row r="9" spans="2:14" ht="14.45" customHeight="1" x14ac:dyDescent="0.25">
      <c r="B9" s="449" t="s">
        <v>74</v>
      </c>
      <c r="C9" s="449"/>
      <c r="D9" s="449"/>
      <c r="E9" s="449"/>
      <c r="F9" s="449"/>
      <c r="G9" s="449"/>
      <c r="H9" s="449"/>
      <c r="I9" s="449"/>
      <c r="J9" s="449"/>
      <c r="K9" s="449"/>
    </row>
    <row r="10" spans="2:14" ht="14.45" customHeight="1" x14ac:dyDescent="0.25">
      <c r="B10" s="449" t="s">
        <v>75</v>
      </c>
      <c r="C10" s="449"/>
      <c r="D10" s="449"/>
      <c r="E10" s="449"/>
      <c r="F10" s="449"/>
      <c r="G10" s="449"/>
      <c r="H10" s="449"/>
      <c r="I10" s="449"/>
      <c r="J10" s="449"/>
      <c r="K10" s="449"/>
    </row>
    <row r="11" spans="2:14" ht="14.45" customHeight="1" x14ac:dyDescent="0.25">
      <c r="B11" s="449" t="s">
        <v>76</v>
      </c>
      <c r="C11" s="449"/>
      <c r="D11" s="449"/>
      <c r="E11" s="449"/>
      <c r="F11" s="449"/>
      <c r="G11" s="449"/>
      <c r="H11" s="449"/>
      <c r="I11" s="449"/>
      <c r="J11" s="449"/>
      <c r="K11" s="449"/>
    </row>
    <row r="12" spans="2:14" ht="14.45" customHeight="1" x14ac:dyDescent="0.25">
      <c r="B12" s="449" t="s">
        <v>77</v>
      </c>
      <c r="C12" s="449"/>
      <c r="D12" s="449"/>
      <c r="E12" s="449"/>
      <c r="F12" s="449"/>
      <c r="G12" s="449"/>
      <c r="H12" s="449"/>
      <c r="I12" s="449"/>
      <c r="J12" s="449"/>
      <c r="K12" s="449"/>
    </row>
    <row r="13" spans="2:14" ht="14.45" customHeight="1" x14ac:dyDescent="0.25">
      <c r="B13" s="449" t="s">
        <v>78</v>
      </c>
      <c r="C13" s="449"/>
      <c r="D13" s="449"/>
      <c r="E13" s="449"/>
      <c r="F13" s="449"/>
      <c r="G13" s="449"/>
      <c r="H13" s="449"/>
      <c r="I13" s="449"/>
      <c r="J13" s="449"/>
      <c r="K13" s="449"/>
    </row>
    <row r="14" spans="2:14" ht="14.45" customHeight="1" x14ac:dyDescent="0.25">
      <c r="B14" s="449" t="s">
        <v>79</v>
      </c>
      <c r="C14" s="449"/>
      <c r="D14" s="449"/>
      <c r="E14" s="449"/>
      <c r="F14" s="449"/>
      <c r="G14" s="449"/>
      <c r="H14" s="449"/>
      <c r="I14" s="449"/>
      <c r="J14" s="449"/>
      <c r="K14" s="449"/>
    </row>
    <row r="15" spans="2:14" ht="14.45" customHeight="1" x14ac:dyDescent="0.25">
      <c r="B15" s="449"/>
      <c r="C15" s="449"/>
      <c r="D15" s="449"/>
      <c r="E15" s="449"/>
      <c r="F15" s="449"/>
      <c r="G15" s="449"/>
      <c r="H15" s="449"/>
      <c r="I15" s="449"/>
      <c r="J15" s="449"/>
      <c r="K15" s="449"/>
    </row>
    <row r="16" spans="2:14" ht="14.45" customHeight="1" x14ac:dyDescent="0.25">
      <c r="B16" s="449" t="s">
        <v>80</v>
      </c>
      <c r="C16" s="449"/>
      <c r="D16" s="449"/>
      <c r="E16" s="449"/>
      <c r="F16" s="449"/>
      <c r="G16" s="449"/>
      <c r="H16" s="449"/>
      <c r="I16" s="449"/>
      <c r="J16" s="449"/>
      <c r="K16" s="449"/>
    </row>
    <row r="17" spans="2:11" ht="14.45" customHeight="1" x14ac:dyDescent="0.25">
      <c r="B17" s="449"/>
      <c r="C17" s="449"/>
      <c r="D17" s="449"/>
      <c r="E17" s="449"/>
      <c r="F17" s="449"/>
      <c r="G17" s="449"/>
      <c r="H17" s="449"/>
      <c r="I17" s="449"/>
      <c r="J17" s="449"/>
      <c r="K17" s="449"/>
    </row>
    <row r="18" spans="2:11" ht="36.75" customHeight="1" x14ac:dyDescent="0.25">
      <c r="B18" s="449" t="s">
        <v>274</v>
      </c>
      <c r="C18" s="449"/>
      <c r="D18" s="449"/>
      <c r="E18" s="449"/>
      <c r="F18" s="449"/>
      <c r="G18" s="449"/>
      <c r="H18" s="449"/>
      <c r="I18" s="449"/>
      <c r="J18" s="449"/>
      <c r="K18" s="449"/>
    </row>
    <row r="19" spans="2:11" ht="14.45" customHeight="1" x14ac:dyDescent="0.25">
      <c r="B19" s="449"/>
      <c r="C19" s="449"/>
      <c r="D19" s="449"/>
      <c r="E19" s="449"/>
      <c r="F19" s="449"/>
      <c r="G19" s="449"/>
      <c r="H19" s="449"/>
      <c r="I19" s="449"/>
      <c r="J19" s="449"/>
      <c r="K19" s="449"/>
    </row>
    <row r="20" spans="2:11" ht="14.45" customHeight="1" x14ac:dyDescent="0.25">
      <c r="B20" s="449" t="s">
        <v>275</v>
      </c>
      <c r="C20" s="449"/>
      <c r="D20" s="449"/>
      <c r="E20" s="449"/>
      <c r="F20" s="449"/>
      <c r="G20" s="449"/>
      <c r="H20" s="449"/>
      <c r="I20" s="449"/>
      <c r="J20" s="449"/>
      <c r="K20" s="449"/>
    </row>
    <row r="21" spans="2:11" ht="12" customHeight="1" x14ac:dyDescent="0.25">
      <c r="B21" s="449"/>
      <c r="C21" s="449"/>
      <c r="D21" s="449"/>
      <c r="E21" s="449"/>
      <c r="F21" s="449"/>
      <c r="G21" s="449"/>
      <c r="H21" s="449"/>
      <c r="I21" s="449"/>
      <c r="J21" s="449"/>
      <c r="K21" s="449"/>
    </row>
    <row r="22" spans="2:11" ht="14.45" customHeight="1" x14ac:dyDescent="0.25">
      <c r="B22" s="449" t="s">
        <v>81</v>
      </c>
      <c r="C22" s="449"/>
      <c r="D22" s="449"/>
      <c r="E22" s="449"/>
      <c r="F22" s="449"/>
      <c r="G22" s="449"/>
      <c r="H22" s="449"/>
      <c r="I22" s="449"/>
      <c r="J22" s="449"/>
      <c r="K22" s="449"/>
    </row>
    <row r="23" spans="2:11" ht="14.45" customHeight="1" x14ac:dyDescent="0.25">
      <c r="B23" s="449" t="s">
        <v>82</v>
      </c>
      <c r="C23" s="449"/>
      <c r="D23" s="449"/>
      <c r="E23" s="449"/>
      <c r="F23" s="449"/>
      <c r="G23" s="449"/>
      <c r="H23" s="449"/>
      <c r="I23" s="449"/>
      <c r="J23" s="449"/>
      <c r="K23" s="449"/>
    </row>
    <row r="24" spans="2:11" ht="14.45" customHeight="1" x14ac:dyDescent="0.25">
      <c r="B24" s="449" t="s">
        <v>83</v>
      </c>
      <c r="C24" s="449"/>
      <c r="D24" s="449"/>
      <c r="E24" s="449"/>
      <c r="F24" s="449"/>
      <c r="G24" s="449"/>
      <c r="H24" s="449"/>
      <c r="I24" s="449"/>
      <c r="J24" s="449"/>
      <c r="K24" s="449"/>
    </row>
    <row r="25" spans="2:11" ht="14.45" customHeight="1" x14ac:dyDescent="0.25">
      <c r="B25" s="449" t="s">
        <v>84</v>
      </c>
      <c r="C25" s="449"/>
      <c r="D25" s="449"/>
      <c r="E25" s="449"/>
      <c r="F25" s="449"/>
      <c r="G25" s="449"/>
      <c r="H25" s="449"/>
      <c r="I25" s="449"/>
      <c r="J25" s="449"/>
      <c r="K25" s="449"/>
    </row>
    <row r="26" spans="2:11" ht="14.45" customHeight="1" x14ac:dyDescent="0.25">
      <c r="B26" s="449" t="s">
        <v>85</v>
      </c>
      <c r="C26" s="449"/>
      <c r="D26" s="449"/>
      <c r="E26" s="449"/>
      <c r="F26" s="449"/>
      <c r="G26" s="449"/>
      <c r="H26" s="449"/>
      <c r="I26" s="449"/>
      <c r="J26" s="449"/>
      <c r="K26" s="449"/>
    </row>
    <row r="27" spans="2:11" ht="14.45" customHeight="1" x14ac:dyDescent="0.25">
      <c r="B27" s="449" t="s">
        <v>276</v>
      </c>
      <c r="C27" s="449"/>
      <c r="D27" s="449"/>
      <c r="E27" s="449"/>
      <c r="F27" s="449"/>
      <c r="G27" s="449"/>
      <c r="H27" s="449"/>
      <c r="I27" s="449"/>
      <c r="J27" s="449"/>
      <c r="K27" s="449"/>
    </row>
    <row r="28" spans="2:11" ht="14.45" customHeight="1" x14ac:dyDescent="0.25">
      <c r="B28" s="449"/>
      <c r="C28" s="449"/>
      <c r="D28" s="449"/>
      <c r="E28" s="449"/>
      <c r="F28" s="449"/>
      <c r="G28" s="449"/>
      <c r="H28" s="449"/>
      <c r="I28" s="449"/>
      <c r="J28" s="449"/>
      <c r="K28" s="449"/>
    </row>
    <row r="29" spans="2:11" ht="14.45" customHeight="1" x14ac:dyDescent="0.25">
      <c r="B29" s="449"/>
      <c r="C29" s="449"/>
      <c r="D29" s="449"/>
      <c r="E29" s="449"/>
      <c r="F29" s="449"/>
      <c r="G29" s="449"/>
      <c r="H29" s="449"/>
      <c r="I29" s="449"/>
      <c r="J29" s="449"/>
      <c r="K29" s="449"/>
    </row>
    <row r="30" spans="2:11" ht="9.75" customHeight="1" x14ac:dyDescent="0.25">
      <c r="B30" s="449"/>
      <c r="C30" s="449"/>
      <c r="D30" s="449"/>
      <c r="E30" s="449"/>
      <c r="F30" s="449"/>
      <c r="G30" s="449"/>
      <c r="H30" s="449"/>
      <c r="I30" s="449"/>
      <c r="J30" s="449"/>
      <c r="K30" s="449"/>
    </row>
    <row r="31" spans="2:11" ht="27" customHeight="1" x14ac:dyDescent="0.25">
      <c r="B31" s="449" t="s">
        <v>277</v>
      </c>
      <c r="C31" s="449"/>
      <c r="D31" s="449"/>
      <c r="E31" s="449"/>
      <c r="F31" s="449"/>
      <c r="G31" s="449"/>
      <c r="H31" s="449"/>
      <c r="I31" s="449"/>
      <c r="J31" s="449"/>
      <c r="K31" s="449"/>
    </row>
    <row r="32" spans="2:11" ht="14.45" customHeight="1" x14ac:dyDescent="0.25">
      <c r="B32" s="455" t="s">
        <v>86</v>
      </c>
      <c r="C32" s="455"/>
      <c r="D32" s="455"/>
      <c r="E32" s="455"/>
      <c r="F32" s="455"/>
      <c r="G32" s="455"/>
      <c r="H32" s="455"/>
      <c r="I32" s="455"/>
      <c r="J32" s="455"/>
      <c r="K32" s="455"/>
    </row>
    <row r="33" spans="2:11" ht="14.45" customHeight="1" x14ac:dyDescent="0.25">
      <c r="B33" s="455" t="s">
        <v>87</v>
      </c>
      <c r="C33" s="455"/>
      <c r="D33" s="455"/>
      <c r="E33" s="455"/>
      <c r="F33" s="455"/>
      <c r="G33" s="455"/>
      <c r="H33" s="455"/>
      <c r="I33" s="455"/>
      <c r="J33" s="455"/>
      <c r="K33" s="455"/>
    </row>
    <row r="34" spans="2:11" ht="14.45" customHeight="1" x14ac:dyDescent="0.25">
      <c r="B34" s="449" t="s">
        <v>88</v>
      </c>
      <c r="C34" s="449"/>
      <c r="D34" s="449"/>
      <c r="E34" s="449"/>
      <c r="F34" s="449"/>
      <c r="G34" s="449"/>
      <c r="H34" s="449"/>
      <c r="I34" s="449"/>
      <c r="J34" s="449"/>
      <c r="K34" s="449"/>
    </row>
    <row r="35" spans="2:11" ht="14.45" customHeight="1" x14ac:dyDescent="0.25">
      <c r="B35" s="449" t="s">
        <v>89</v>
      </c>
      <c r="C35" s="449"/>
      <c r="D35" s="449"/>
      <c r="E35" s="449"/>
      <c r="F35" s="449"/>
      <c r="G35" s="449"/>
      <c r="H35" s="449"/>
      <c r="I35" s="449"/>
      <c r="J35" s="449"/>
      <c r="K35" s="449"/>
    </row>
    <row r="36" spans="2:11" ht="14.45" customHeight="1" x14ac:dyDescent="0.25">
      <c r="B36" s="449" t="s">
        <v>90</v>
      </c>
      <c r="C36" s="449"/>
      <c r="D36" s="449"/>
      <c r="E36" s="449"/>
      <c r="F36" s="449"/>
      <c r="G36" s="449"/>
      <c r="H36" s="449"/>
      <c r="I36" s="449"/>
      <c r="J36" s="449"/>
      <c r="K36" s="449"/>
    </row>
    <row r="37" spans="2:11" ht="14.45" customHeight="1" x14ac:dyDescent="0.25">
      <c r="B37" s="449" t="s">
        <v>91</v>
      </c>
      <c r="C37" s="449"/>
      <c r="D37" s="449"/>
      <c r="E37" s="449"/>
      <c r="F37" s="449"/>
      <c r="G37" s="449"/>
      <c r="H37" s="449"/>
      <c r="I37" s="449"/>
      <c r="J37" s="449"/>
      <c r="K37" s="449"/>
    </row>
    <row r="38" spans="2:11" ht="14.45" customHeight="1" x14ac:dyDescent="0.25">
      <c r="B38" s="449" t="s">
        <v>92</v>
      </c>
      <c r="C38" s="449"/>
      <c r="D38" s="449"/>
      <c r="E38" s="449"/>
      <c r="F38" s="449"/>
      <c r="G38" s="449"/>
      <c r="H38" s="449"/>
      <c r="I38" s="449"/>
      <c r="J38" s="449"/>
      <c r="K38" s="449"/>
    </row>
    <row r="39" spans="2:11" ht="14.45" customHeight="1" x14ac:dyDescent="0.25">
      <c r="B39" s="449" t="s">
        <v>93</v>
      </c>
      <c r="C39" s="449"/>
      <c r="D39" s="449"/>
      <c r="E39" s="449"/>
      <c r="F39" s="449"/>
      <c r="G39" s="449"/>
      <c r="H39" s="449"/>
      <c r="I39" s="449"/>
      <c r="J39" s="449"/>
      <c r="K39" s="449"/>
    </row>
    <row r="40" spans="2:11" ht="14.45" customHeight="1" x14ac:dyDescent="0.25">
      <c r="B40" s="449" t="s">
        <v>94</v>
      </c>
      <c r="C40" s="449"/>
      <c r="D40" s="449"/>
      <c r="E40" s="449"/>
      <c r="F40" s="449"/>
      <c r="G40" s="449"/>
      <c r="H40" s="449"/>
      <c r="I40" s="449"/>
      <c r="J40" s="449"/>
      <c r="K40" s="449"/>
    </row>
    <row r="41" spans="2:11" ht="14.45" customHeight="1" x14ac:dyDescent="0.25">
      <c r="B41" s="449" t="s">
        <v>95</v>
      </c>
      <c r="C41" s="449"/>
      <c r="D41" s="449"/>
      <c r="E41" s="449"/>
      <c r="F41" s="449"/>
      <c r="G41" s="449"/>
      <c r="H41" s="449"/>
      <c r="I41" s="449"/>
      <c r="J41" s="449"/>
      <c r="K41" s="449"/>
    </row>
    <row r="42" spans="2:11" ht="14.45" customHeight="1" x14ac:dyDescent="0.25">
      <c r="B42" s="449" t="s">
        <v>96</v>
      </c>
      <c r="C42" s="449"/>
      <c r="D42" s="449"/>
      <c r="E42" s="449"/>
      <c r="F42" s="449"/>
      <c r="G42" s="449"/>
      <c r="H42" s="449"/>
      <c r="I42" s="449"/>
      <c r="J42" s="449"/>
      <c r="K42" s="449"/>
    </row>
    <row r="43" spans="2:11" ht="14.45" customHeight="1" x14ac:dyDescent="0.25">
      <c r="B43" s="449" t="s">
        <v>97</v>
      </c>
      <c r="C43" s="449"/>
      <c r="D43" s="449"/>
      <c r="E43" s="449"/>
      <c r="F43" s="449"/>
      <c r="G43" s="449"/>
      <c r="H43" s="449"/>
      <c r="I43" s="449"/>
      <c r="J43" s="449"/>
      <c r="K43" s="449"/>
    </row>
    <row r="44" spans="2:11" ht="14.45" customHeight="1" x14ac:dyDescent="0.25">
      <c r="B44" s="449" t="s">
        <v>98</v>
      </c>
      <c r="C44" s="449"/>
      <c r="D44" s="449"/>
      <c r="E44" s="449"/>
      <c r="F44" s="449"/>
      <c r="G44" s="449"/>
      <c r="H44" s="449"/>
      <c r="I44" s="449"/>
      <c r="J44" s="449"/>
      <c r="K44" s="449"/>
    </row>
    <row r="45" spans="2:11" ht="14.45" customHeight="1" x14ac:dyDescent="0.25">
      <c r="B45" s="449" t="s">
        <v>99</v>
      </c>
      <c r="C45" s="449"/>
      <c r="D45" s="449"/>
      <c r="E45" s="449"/>
      <c r="F45" s="449"/>
      <c r="G45" s="449"/>
      <c r="H45" s="449"/>
      <c r="I45" s="449"/>
      <c r="J45" s="449"/>
      <c r="K45" s="449"/>
    </row>
    <row r="46" spans="2:11" ht="14.45" customHeight="1" x14ac:dyDescent="0.25">
      <c r="B46" s="449" t="s">
        <v>100</v>
      </c>
      <c r="C46" s="449"/>
      <c r="D46" s="449"/>
      <c r="E46" s="449"/>
      <c r="F46" s="449"/>
      <c r="G46" s="449"/>
      <c r="H46" s="449"/>
      <c r="I46" s="449"/>
      <c r="J46" s="449"/>
      <c r="K46" s="449"/>
    </row>
    <row r="47" spans="2:11" ht="14.45" customHeight="1" x14ac:dyDescent="0.25">
      <c r="B47" s="449" t="s">
        <v>101</v>
      </c>
      <c r="C47" s="449"/>
      <c r="D47" s="449"/>
      <c r="E47" s="449"/>
      <c r="F47" s="449"/>
      <c r="G47" s="449"/>
      <c r="H47" s="449"/>
      <c r="I47" s="449"/>
      <c r="J47" s="449"/>
      <c r="K47" s="449"/>
    </row>
    <row r="48" spans="2:11" ht="14.45" customHeight="1" x14ac:dyDescent="0.25">
      <c r="B48" s="449" t="s">
        <v>278</v>
      </c>
      <c r="C48" s="449"/>
      <c r="D48" s="449"/>
      <c r="E48" s="449"/>
      <c r="F48" s="449"/>
      <c r="G48" s="449"/>
      <c r="H48" s="449"/>
      <c r="I48" s="449"/>
      <c r="J48" s="449"/>
      <c r="K48" s="449"/>
    </row>
    <row r="49" spans="2:11" ht="14.45" customHeight="1" x14ac:dyDescent="0.25">
      <c r="B49" s="449" t="s">
        <v>102</v>
      </c>
      <c r="C49" s="449"/>
      <c r="D49" s="449"/>
      <c r="E49" s="449"/>
      <c r="F49" s="449"/>
      <c r="G49" s="449"/>
      <c r="H49" s="449"/>
      <c r="I49" s="449"/>
      <c r="J49" s="449"/>
      <c r="K49" s="449"/>
    </row>
    <row r="50" spans="2:11" x14ac:dyDescent="0.25">
      <c r="B50" s="449" t="s">
        <v>103</v>
      </c>
      <c r="C50" s="449"/>
      <c r="D50" s="449"/>
      <c r="E50" s="449"/>
      <c r="F50" s="449"/>
      <c r="G50" s="449"/>
      <c r="H50" s="449"/>
      <c r="I50" s="449"/>
      <c r="J50" s="449"/>
      <c r="K50" s="449"/>
    </row>
    <row r="51" spans="2:11" x14ac:dyDescent="0.25">
      <c r="B51" s="449" t="s">
        <v>104</v>
      </c>
      <c r="C51" s="449"/>
      <c r="D51" s="449"/>
      <c r="E51" s="449"/>
      <c r="F51" s="449"/>
      <c r="G51" s="449"/>
      <c r="H51" s="449"/>
      <c r="I51" s="449"/>
      <c r="J51" s="449"/>
      <c r="K51" s="449"/>
    </row>
    <row r="52" spans="2:11" x14ac:dyDescent="0.25">
      <c r="B52" s="449" t="s">
        <v>105</v>
      </c>
      <c r="C52" s="449"/>
      <c r="D52" s="449"/>
      <c r="E52" s="449"/>
      <c r="F52" s="449"/>
      <c r="G52" s="449"/>
      <c r="H52" s="449"/>
      <c r="I52" s="449"/>
      <c r="J52" s="449"/>
      <c r="K52" s="449"/>
    </row>
  </sheetData>
  <mergeCells count="43">
    <mergeCell ref="B52:K52"/>
    <mergeCell ref="B46:K46"/>
    <mergeCell ref="B47:K47"/>
    <mergeCell ref="B48:K48"/>
    <mergeCell ref="B49:K49"/>
    <mergeCell ref="B50:K50"/>
    <mergeCell ref="B51:K51"/>
    <mergeCell ref="B45:K45"/>
    <mergeCell ref="B34:K34"/>
    <mergeCell ref="B35:K35"/>
    <mergeCell ref="B36:K36"/>
    <mergeCell ref="B37:K37"/>
    <mergeCell ref="B38:K38"/>
    <mergeCell ref="B39:K39"/>
    <mergeCell ref="B40:K40"/>
    <mergeCell ref="B41:K41"/>
    <mergeCell ref="B42:K42"/>
    <mergeCell ref="B43:K43"/>
    <mergeCell ref="B44:K44"/>
    <mergeCell ref="B33:K33"/>
    <mergeCell ref="B16:K17"/>
    <mergeCell ref="B18:K19"/>
    <mergeCell ref="B20:K21"/>
    <mergeCell ref="B22:K22"/>
    <mergeCell ref="B23:K23"/>
    <mergeCell ref="B24:K24"/>
    <mergeCell ref="B25:K25"/>
    <mergeCell ref="B26:K26"/>
    <mergeCell ref="B27:K30"/>
    <mergeCell ref="B31:K31"/>
    <mergeCell ref="B32:K32"/>
    <mergeCell ref="B14:K15"/>
    <mergeCell ref="B1:K1"/>
    <mergeCell ref="B2:K2"/>
    <mergeCell ref="B3:K5"/>
    <mergeCell ref="B6:K6"/>
    <mergeCell ref="B7:K7"/>
    <mergeCell ref="B8:K8"/>
    <mergeCell ref="B9:K9"/>
    <mergeCell ref="B10:K10"/>
    <mergeCell ref="B11:K11"/>
    <mergeCell ref="B12:K12"/>
    <mergeCell ref="B13:K13"/>
  </mergeCells>
  <pageMargins left="0.23622047244094491" right="0.2362204724409449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WP (Berth - Pilot)</vt:lpstr>
      <vt:lpstr>9-11</vt:lpstr>
      <vt:lpstr>WP (Pilot - Pilot)</vt:lpstr>
      <vt:lpstr>10-11</vt:lpstr>
      <vt:lpstr>WP (Pilot - Berth)</vt:lpstr>
      <vt:lpstr>11-11</vt:lpstr>
      <vt:lpstr>1-11</vt:lpstr>
      <vt:lpstr>4-11</vt:lpstr>
      <vt:lpstr>2-11</vt:lpstr>
      <vt:lpstr>3-11</vt:lpstr>
      <vt:lpstr>5-11</vt:lpstr>
      <vt:lpstr>6-11</vt:lpstr>
      <vt:lpstr>7-11</vt:lpstr>
      <vt:lpstr>8-11</vt:lpstr>
      <vt:lpstr>'10-11'!Print_Area</vt:lpstr>
      <vt:lpstr>'11-11'!Print_Area</vt:lpstr>
      <vt:lpstr>'9-11'!Print_Area</vt:lpstr>
      <vt:lpstr>'WP (Berth - Pilot)'!Print_Area</vt:lpstr>
      <vt:lpstr>'WP (Pilot - Berth)'!Print_Area</vt:lpstr>
      <vt:lpstr>'WP (Pilot - Pilot)'!Print_Area</vt:lpstr>
      <vt:lpstr>'WP (Berth - Pilot)'!Print_Titles</vt:lpstr>
      <vt:lpstr>'WP (Pilot - Berth)'!Print_Titles</vt:lpstr>
      <vt:lpstr>'WP (Pilot - Pilot)'!Print_Titles</vt:lpstr>
      <vt:lpstr>Speed</vt:lpstr>
      <vt:lpstr>speed1</vt:lpstr>
      <vt:lpstr>speed2</vt:lpstr>
    </vt:vector>
  </TitlesOfParts>
  <Company>NMM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Passage Planning Program</dc:title>
  <dc:creator>Zarir R Jambusarwalla, Second Officer</dc:creator>
  <cp:lastModifiedBy>Bridge </cp:lastModifiedBy>
  <cp:lastPrinted>2016-08-08T14:50:48Z</cp:lastPrinted>
  <dcterms:created xsi:type="dcterms:W3CDTF">1999-09-04T07:54:05Z</dcterms:created>
  <dcterms:modified xsi:type="dcterms:W3CDTF">2016-08-11T14:36:57Z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filetime>2006-03-23T00:00:00Z</vt:filetime>
  </property>
</Properties>
</file>