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405" windowWidth="19320" windowHeight="7650" tabRatio="635" activeTab="4"/>
  </bookViews>
  <sheets>
    <sheet name="1" sheetId="8" r:id="rId1"/>
    <sheet name="ukc departure" sheetId="23" r:id="rId2"/>
    <sheet name="ukc arrival" sheetId="24" r:id="rId3"/>
    <sheet name="2" sheetId="9" r:id="rId4"/>
    <sheet name="3" sheetId="10" r:id="rId5"/>
    <sheet name="4" sheetId="11" r:id="rId6"/>
    <sheet name="5" sheetId="12" r:id="rId7"/>
    <sheet name="6 " sheetId="13" r:id="rId8"/>
    <sheet name="7" sheetId="14" r:id="rId9"/>
    <sheet name="8." sheetId="15" r:id="rId10"/>
    <sheet name="9" sheetId="16" r:id="rId11"/>
    <sheet name="10." sheetId="17" r:id="rId12"/>
    <sheet name="11." sheetId="18" r:id="rId13"/>
    <sheet name="12." sheetId="19" r:id="rId14"/>
    <sheet name="13." sheetId="20" r:id="rId15"/>
    <sheet name="Air Draft DEPARTURE" sheetId="25" r:id="rId16"/>
    <sheet name="Air Draft ARRIVAL" sheetId="26" r:id="rId17"/>
  </sheets>
  <externalReferences>
    <externalReference r:id="rId18"/>
    <externalReference r:id="rId19"/>
    <externalReference r:id="rId20"/>
  </externalReferences>
  <definedNames>
    <definedName name="__st1">#REF!</definedName>
    <definedName name="_st1" localSheetId="16">#REF!</definedName>
    <definedName name="_st1" localSheetId="2">#REF!</definedName>
    <definedName name="_st1">#REF!</definedName>
    <definedName name="A" localSheetId="16">#REF!</definedName>
    <definedName name="A" localSheetId="2">#REF!</definedName>
    <definedName name="A">#REF!</definedName>
    <definedName name="Address">#REF!</definedName>
    <definedName name="AUSSIE_CREW">#REF!</definedName>
    <definedName name="City">#REF!</definedName>
    <definedName name="Code" hidden="1">#REF!</definedName>
    <definedName name="Company">#REF!</definedName>
    <definedName name="Country">#REF!</definedName>
    <definedName name="CREW_LIST">#REF!</definedName>
    <definedName name="CREW_LIST_PP">#REF!</definedName>
    <definedName name="data1" hidden="1">#REF!</definedName>
    <definedName name="data2" hidden="1">#REF!</definedName>
    <definedName name="data3" hidden="1">#REF!</definedName>
    <definedName name="Discount" hidden="1">#REF!</definedName>
    <definedName name="display_area_2" hidden="1">#REF!</definedName>
    <definedName name="Email">#REF!</definedName>
    <definedName name="Emergency_Team">[1]Sheet1!#REF!</definedName>
    <definedName name="Fax">#REF!</definedName>
    <definedName name="FCode" hidden="1">#REF!</definedName>
    <definedName name="G" localSheetId="16">#REF!</definedName>
    <definedName name="G" localSheetId="2">#REF!</definedName>
    <definedName name="G">#REF!</definedName>
    <definedName name="HiddenRows" hidden="1">#REF!</definedName>
    <definedName name="MASTER_NAME">'[2]MAIN INFO'!$D$8</definedName>
    <definedName name="Name">#REF!</definedName>
    <definedName name="NAME_VSL">'[2]MAIN INFO'!$D$4</definedName>
    <definedName name="NATIONALITY">'[2]MAIN INFO'!$D$6</definedName>
    <definedName name="OrderTable" hidden="1">#REF!</definedName>
    <definedName name="Page4">#REF!</definedName>
    <definedName name="PASS.PLAN" localSheetId="16">#REF!</definedName>
    <definedName name="PASS.PLAN" localSheetId="2">#REF!</definedName>
    <definedName name="PASS.PLAN">#REF!</definedName>
    <definedName name="Phone">#REF!</definedName>
    <definedName name="PLAN" localSheetId="16">#REF!</definedName>
    <definedName name="PLAN" localSheetId="2">#REF!</definedName>
    <definedName name="PLAN">#REF!</definedName>
    <definedName name="Print_Area_MI" localSheetId="16">#REF!</definedName>
    <definedName name="Print_Area_MI">#REF!</definedName>
    <definedName name="Print_Area_MI___0" localSheetId="16">#REF!</definedName>
    <definedName name="Print_Area_MI___0">#REF!</definedName>
    <definedName name="Print_Titles_MI" localSheetId="16">#REF!</definedName>
    <definedName name="Print_Titles_MI">#REF!</definedName>
    <definedName name="Print_Titles_MI___0" localSheetId="16">#REF!</definedName>
    <definedName name="Print_Titles_MI___0">#REF!</definedName>
    <definedName name="ProdForm" hidden="1">#REF!</definedName>
    <definedName name="Product" hidden="1">#REF!</definedName>
    <definedName name="RCArea" hidden="1">#REF!</definedName>
    <definedName name="SpecialPrice" hidden="1">#REF!</definedName>
    <definedName name="State">#REF!</definedName>
    <definedName name="STORES_LIST_PG1">#REF!</definedName>
    <definedName name="tbl_ProdInfo" hidden="1">#REF!</definedName>
    <definedName name="VACCINATION_LST">#REF!</definedName>
    <definedName name="VOY" localSheetId="16">#REF!</definedName>
    <definedName name="VOY" localSheetId="2">#REF!</definedName>
    <definedName name="VOY">#REF!</definedName>
    <definedName name="wera">'[3]Crew  Lists'!$V$10:$AD$38</definedName>
    <definedName name="Zip">#REF!</definedName>
    <definedName name="_xlnm.Print_Area" localSheetId="0">'1'!$A$1:$L$50</definedName>
    <definedName name="_xlnm.Print_Area" localSheetId="11">'10.'!$A$1:$K$55</definedName>
    <definedName name="_xlnm.Print_Area" localSheetId="12">'11.'!$A$1:$K$55</definedName>
    <definedName name="_xlnm.Print_Area" localSheetId="13">'12.'!$A$1:$K$55</definedName>
    <definedName name="_xlnm.Print_Area" localSheetId="14">'13.'!$A$1:$L$100</definedName>
    <definedName name="_xlnm.Print_Area" localSheetId="5">'4'!$A$1:$L$46</definedName>
    <definedName name="_xlnm.Print_Area" localSheetId="8">'7'!$A$1:$K$55</definedName>
    <definedName name="_xlnm.Print_Area" localSheetId="9">'8.'!$A$1:$K$55</definedName>
    <definedName name="_xlnm.Print_Area" localSheetId="10">'9'!$A$1:$K$55</definedName>
    <definedName name="_xlnm.Print_Area" localSheetId="2">'ukc arrival'!$A$1:$N$63</definedName>
    <definedName name="_xlnm.Print_Area" localSheetId="1">'ukc departure'!$A$1:$M$63</definedName>
  </definedNames>
  <calcPr calcId="145621"/>
</workbook>
</file>

<file path=xl/calcChain.xml><?xml version="1.0" encoding="utf-8"?>
<calcChain xmlns="http://schemas.openxmlformats.org/spreadsheetml/2006/main">
  <c r="P22" i="8" l="1"/>
  <c r="E24" i="8"/>
  <c r="V130" i="12"/>
  <c r="K130" i="12" s="1"/>
  <c r="V131" i="12"/>
  <c r="K131" i="12" s="1"/>
  <c r="V77" i="12"/>
  <c r="K77" i="12" s="1"/>
  <c r="V90" i="12"/>
  <c r="K90" i="12" s="1"/>
  <c r="V35" i="12"/>
  <c r="K35" i="12" s="1"/>
  <c r="V36" i="12"/>
  <c r="K36" i="12" s="1"/>
  <c r="V37" i="12"/>
  <c r="K37" i="12" s="1"/>
  <c r="V38" i="12"/>
  <c r="K38" i="12" s="1"/>
  <c r="V39" i="12"/>
  <c r="K39" i="12" s="1"/>
  <c r="V40" i="12"/>
  <c r="K40" i="12" s="1"/>
  <c r="V41" i="12"/>
  <c r="K41" i="12" s="1"/>
  <c r="V42" i="12"/>
  <c r="K42" i="12" s="1"/>
  <c r="V43" i="12"/>
  <c r="K43" i="12" s="1"/>
  <c r="V44" i="12"/>
  <c r="K44" i="12" s="1"/>
  <c r="V45" i="12"/>
  <c r="K45" i="12" s="1"/>
  <c r="C14" i="8" l="1"/>
  <c r="D26" i="8"/>
  <c r="F29" i="24"/>
  <c r="F28" i="24"/>
  <c r="J8" i="24"/>
  <c r="J7" i="24"/>
  <c r="F29" i="23" l="1"/>
  <c r="F28" i="23"/>
  <c r="D27" i="8"/>
  <c r="C26" i="8"/>
  <c r="C27" i="8" s="1"/>
  <c r="E26" i="8"/>
  <c r="E18" i="8"/>
  <c r="K18" i="8"/>
  <c r="G26" i="8" l="1"/>
  <c r="G27" i="8" s="1"/>
  <c r="E27" i="8"/>
  <c r="H26" i="8"/>
  <c r="H27" i="8" s="1"/>
  <c r="K26" i="8"/>
  <c r="J26" i="8"/>
  <c r="O29" i="8" l="1"/>
  <c r="J27" i="8" s="1"/>
  <c r="B4" i="26"/>
  <c r="A4" i="26"/>
  <c r="B4" i="25"/>
  <c r="A4" i="25"/>
  <c r="G14" i="24"/>
  <c r="R137" i="12"/>
  <c r="R136" i="12"/>
  <c r="M136" i="12" s="1"/>
  <c r="O136" i="12" s="1"/>
  <c r="V136" i="12" s="1"/>
  <c r="K136" i="12" s="1"/>
  <c r="R128" i="12"/>
  <c r="R129" i="12"/>
  <c r="R130" i="12"/>
  <c r="R131" i="12"/>
  <c r="M131" i="12" s="1"/>
  <c r="O131" i="12" s="1"/>
  <c r="R132" i="12"/>
  <c r="R133" i="12"/>
  <c r="R134" i="12"/>
  <c r="R135" i="12"/>
  <c r="M135" i="12" s="1"/>
  <c r="O135" i="12" s="1"/>
  <c r="V135" i="12" s="1"/>
  <c r="K135" i="12" s="1"/>
  <c r="R127" i="12"/>
  <c r="R126" i="12"/>
  <c r="R72" i="12"/>
  <c r="M72" i="12" s="1"/>
  <c r="O72" i="12" s="1"/>
  <c r="V72" i="12" s="1"/>
  <c r="K72" i="12" s="1"/>
  <c r="R73" i="12"/>
  <c r="M73" i="12" s="1"/>
  <c r="O73" i="12" s="1"/>
  <c r="V73" i="12" s="1"/>
  <c r="K73" i="12" s="1"/>
  <c r="R74" i="12"/>
  <c r="R75" i="12"/>
  <c r="R76" i="12"/>
  <c r="M76" i="12" s="1"/>
  <c r="O76" i="12" s="1"/>
  <c r="V76" i="12" s="1"/>
  <c r="K76" i="12" s="1"/>
  <c r="R77" i="12"/>
  <c r="M77" i="12" s="1"/>
  <c r="O77" i="12" s="1"/>
  <c r="R78" i="12"/>
  <c r="R79" i="12"/>
  <c r="R80" i="12"/>
  <c r="M80" i="12" s="1"/>
  <c r="O80" i="12" s="1"/>
  <c r="V80" i="12" s="1"/>
  <c r="K80" i="12" s="1"/>
  <c r="R81" i="12"/>
  <c r="M81" i="12" s="1"/>
  <c r="O81" i="12" s="1"/>
  <c r="V81" i="12" s="1"/>
  <c r="K81" i="12" s="1"/>
  <c r="R82" i="12"/>
  <c r="R83" i="12"/>
  <c r="R84" i="12"/>
  <c r="M84" i="12" s="1"/>
  <c r="O84" i="12" s="1"/>
  <c r="V84" i="12" s="1"/>
  <c r="K84" i="12" s="1"/>
  <c r="R85" i="12"/>
  <c r="M85" i="12" s="1"/>
  <c r="O85" i="12" s="1"/>
  <c r="V85" i="12" s="1"/>
  <c r="K85" i="12" s="1"/>
  <c r="R86" i="12"/>
  <c r="R87" i="12"/>
  <c r="R88" i="12"/>
  <c r="M88" i="12" s="1"/>
  <c r="O88" i="12" s="1"/>
  <c r="V88" i="12" s="1"/>
  <c r="K88" i="12" s="1"/>
  <c r="R89" i="12"/>
  <c r="M89" i="12" s="1"/>
  <c r="O89" i="12" s="1"/>
  <c r="V89" i="12" s="1"/>
  <c r="K89" i="12" s="1"/>
  <c r="R90" i="12"/>
  <c r="R91" i="12"/>
  <c r="R92" i="12"/>
  <c r="M92" i="12" s="1"/>
  <c r="O92" i="12" s="1"/>
  <c r="V92" i="12" s="1"/>
  <c r="K92" i="12" s="1"/>
  <c r="R93" i="12"/>
  <c r="M93" i="12" s="1"/>
  <c r="O93" i="12" s="1"/>
  <c r="V93" i="12" s="1"/>
  <c r="K93" i="12" s="1"/>
  <c r="R94" i="12"/>
  <c r="R95" i="12"/>
  <c r="R96" i="12"/>
  <c r="M96" i="12" s="1"/>
  <c r="O96" i="12" s="1"/>
  <c r="V96" i="12" s="1"/>
  <c r="K96" i="12" s="1"/>
  <c r="R97" i="12"/>
  <c r="M97" i="12" s="1"/>
  <c r="O97" i="12" s="1"/>
  <c r="V97" i="12" s="1"/>
  <c r="K97" i="12" s="1"/>
  <c r="R98" i="12"/>
  <c r="R99" i="12"/>
  <c r="R100" i="12"/>
  <c r="M100" i="12" s="1"/>
  <c r="O100" i="12" s="1"/>
  <c r="V100" i="12" s="1"/>
  <c r="K100" i="12" s="1"/>
  <c r="R101" i="12"/>
  <c r="M101" i="12" s="1"/>
  <c r="O101" i="12" s="1"/>
  <c r="V101" i="12" s="1"/>
  <c r="K101" i="12" s="1"/>
  <c r="R102" i="12"/>
  <c r="R103" i="12"/>
  <c r="R104" i="12"/>
  <c r="M104" i="12" s="1"/>
  <c r="O104" i="12" s="1"/>
  <c r="V104" i="12" s="1"/>
  <c r="K104" i="12" s="1"/>
  <c r="R105" i="12"/>
  <c r="M105" i="12" s="1"/>
  <c r="O105" i="12" s="1"/>
  <c r="V105" i="12" s="1"/>
  <c r="K105" i="12" s="1"/>
  <c r="R106" i="12"/>
  <c r="R107" i="12"/>
  <c r="R108" i="12"/>
  <c r="M108" i="12" s="1"/>
  <c r="O108" i="12" s="1"/>
  <c r="V108" i="12" s="1"/>
  <c r="K108" i="12" s="1"/>
  <c r="R109" i="12"/>
  <c r="M109" i="12" s="1"/>
  <c r="O109" i="12" s="1"/>
  <c r="V109" i="12" s="1"/>
  <c r="K109" i="12" s="1"/>
  <c r="R71" i="12"/>
  <c r="R70"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M45" i="12" s="1"/>
  <c r="O45" i="12" s="1"/>
  <c r="R46" i="12"/>
  <c r="M46" i="12" s="1"/>
  <c r="O46" i="12" s="1"/>
  <c r="R47" i="12"/>
  <c r="R48" i="12"/>
  <c r="R49" i="12"/>
  <c r="M49" i="12" s="1"/>
  <c r="O49" i="12" s="1"/>
  <c r="V49" i="12" s="1"/>
  <c r="K49" i="12" s="1"/>
  <c r="R50" i="12"/>
  <c r="M50" i="12" s="1"/>
  <c r="O50" i="12" s="1"/>
  <c r="V50" i="12" s="1"/>
  <c r="K50" i="12" s="1"/>
  <c r="R51" i="12"/>
  <c r="R52" i="12"/>
  <c r="R53" i="12"/>
  <c r="M53" i="12" s="1"/>
  <c r="O53" i="12" s="1"/>
  <c r="V53" i="12" s="1"/>
  <c r="K53" i="12" s="1"/>
  <c r="R16" i="12"/>
  <c r="D39" i="13"/>
  <c r="D46" i="13" s="1"/>
  <c r="C39" i="13"/>
  <c r="C46" i="13" s="1"/>
  <c r="E31" i="13"/>
  <c r="R138" i="12"/>
  <c r="R139" i="12"/>
  <c r="M139" i="12" s="1"/>
  <c r="O139" i="12" s="1"/>
  <c r="V139" i="12" s="1"/>
  <c r="K139" i="12" s="1"/>
  <c r="R140" i="12"/>
  <c r="M140" i="12" s="1"/>
  <c r="O140" i="12" s="1"/>
  <c r="V140" i="12" s="1"/>
  <c r="K140" i="12" s="1"/>
  <c r="R141" i="12"/>
  <c r="R142" i="12"/>
  <c r="R143" i="12"/>
  <c r="M143" i="12" s="1"/>
  <c r="O143" i="12" s="1"/>
  <c r="V143" i="12" s="1"/>
  <c r="K143" i="12" s="1"/>
  <c r="R144" i="12"/>
  <c r="M144" i="12" s="1"/>
  <c r="O144" i="12" s="1"/>
  <c r="V144" i="12" s="1"/>
  <c r="K144" i="12" s="1"/>
  <c r="R145" i="12"/>
  <c r="R146" i="12"/>
  <c r="R147" i="12"/>
  <c r="M147" i="12" s="1"/>
  <c r="O147" i="12" s="1"/>
  <c r="V147" i="12" s="1"/>
  <c r="K147" i="12" s="1"/>
  <c r="R148" i="12"/>
  <c r="M148" i="12" s="1"/>
  <c r="O148" i="12" s="1"/>
  <c r="V148" i="12" s="1"/>
  <c r="K148" i="12" s="1"/>
  <c r="R149" i="12"/>
  <c r="R150" i="12"/>
  <c r="R151" i="12"/>
  <c r="M151" i="12" s="1"/>
  <c r="O151" i="12" s="1"/>
  <c r="V151" i="12" s="1"/>
  <c r="K151" i="12" s="1"/>
  <c r="R152" i="12"/>
  <c r="M152" i="12" s="1"/>
  <c r="O152" i="12" s="1"/>
  <c r="V152" i="12" s="1"/>
  <c r="K152" i="12" s="1"/>
  <c r="R153" i="12"/>
  <c r="R154" i="12"/>
  <c r="R155" i="12"/>
  <c r="M155" i="12" s="1"/>
  <c r="O155" i="12" s="1"/>
  <c r="V155" i="12" s="1"/>
  <c r="K155" i="12" s="1"/>
  <c r="R156" i="12"/>
  <c r="M156" i="12" s="1"/>
  <c r="O156" i="12" s="1"/>
  <c r="V156" i="12" s="1"/>
  <c r="K156" i="12" s="1"/>
  <c r="R157" i="12"/>
  <c r="R158" i="12"/>
  <c r="R159" i="12"/>
  <c r="M159" i="12" s="1"/>
  <c r="O159" i="12" s="1"/>
  <c r="V159" i="12" s="1"/>
  <c r="K159" i="12" s="1"/>
  <c r="R160" i="12"/>
  <c r="M160" i="12" s="1"/>
  <c r="O160" i="12" s="1"/>
  <c r="V160" i="12" s="1"/>
  <c r="K160" i="12" s="1"/>
  <c r="R161" i="12"/>
  <c r="R162" i="12"/>
  <c r="R163" i="12"/>
  <c r="M163" i="12" s="1"/>
  <c r="O163" i="12" s="1"/>
  <c r="V163" i="12" s="1"/>
  <c r="K163" i="12" s="1"/>
  <c r="R164" i="12"/>
  <c r="M164" i="12" s="1"/>
  <c r="O164" i="12" s="1"/>
  <c r="V164" i="12" s="1"/>
  <c r="K164" i="12" s="1"/>
  <c r="M127" i="12"/>
  <c r="O127" i="12" s="1"/>
  <c r="V127" i="12" s="1"/>
  <c r="K127" i="12" s="1"/>
  <c r="M128" i="12"/>
  <c r="O128" i="12" s="1"/>
  <c r="V128" i="12" s="1"/>
  <c r="K128" i="12" s="1"/>
  <c r="M129" i="12"/>
  <c r="O129" i="12" s="1"/>
  <c r="V129" i="12" s="1"/>
  <c r="K129" i="12" s="1"/>
  <c r="M130" i="12"/>
  <c r="O130" i="12" s="1"/>
  <c r="M132" i="12"/>
  <c r="O132" i="12" s="1"/>
  <c r="V132" i="12" s="1"/>
  <c r="K132" i="12" s="1"/>
  <c r="M133" i="12"/>
  <c r="O133" i="12" s="1"/>
  <c r="V133" i="12" s="1"/>
  <c r="K133" i="12" s="1"/>
  <c r="M134" i="12"/>
  <c r="O134" i="12" s="1"/>
  <c r="V134" i="12" s="1"/>
  <c r="K134" i="12" s="1"/>
  <c r="M137" i="12"/>
  <c r="O137" i="12" s="1"/>
  <c r="V137" i="12" s="1"/>
  <c r="K137" i="12" s="1"/>
  <c r="M138" i="12"/>
  <c r="O138" i="12" s="1"/>
  <c r="V138" i="12" s="1"/>
  <c r="K138" i="12" s="1"/>
  <c r="M141" i="12"/>
  <c r="O141" i="12" s="1"/>
  <c r="V141" i="12" s="1"/>
  <c r="K141" i="12" s="1"/>
  <c r="M142" i="12"/>
  <c r="O142" i="12" s="1"/>
  <c r="V142" i="12" s="1"/>
  <c r="K142" i="12" s="1"/>
  <c r="M145" i="12"/>
  <c r="O145" i="12" s="1"/>
  <c r="V145" i="12" s="1"/>
  <c r="K145" i="12" s="1"/>
  <c r="M146" i="12"/>
  <c r="O146" i="12" s="1"/>
  <c r="V146" i="12" s="1"/>
  <c r="K146" i="12" s="1"/>
  <c r="M149" i="12"/>
  <c r="O149" i="12" s="1"/>
  <c r="V149" i="12" s="1"/>
  <c r="K149" i="12" s="1"/>
  <c r="M150" i="12"/>
  <c r="O150" i="12" s="1"/>
  <c r="V150" i="12" s="1"/>
  <c r="K150" i="12" s="1"/>
  <c r="M153" i="12"/>
  <c r="O153" i="12" s="1"/>
  <c r="V153" i="12" s="1"/>
  <c r="K153" i="12" s="1"/>
  <c r="M154" i="12"/>
  <c r="O154" i="12" s="1"/>
  <c r="V154" i="12" s="1"/>
  <c r="K154" i="12" s="1"/>
  <c r="M157" i="12"/>
  <c r="O157" i="12" s="1"/>
  <c r="V157" i="12" s="1"/>
  <c r="K157" i="12" s="1"/>
  <c r="M158" i="12"/>
  <c r="O158" i="12" s="1"/>
  <c r="V158" i="12" s="1"/>
  <c r="K158" i="12" s="1"/>
  <c r="M161" i="12"/>
  <c r="O161" i="12" s="1"/>
  <c r="V161" i="12" s="1"/>
  <c r="K161" i="12" s="1"/>
  <c r="M162" i="12"/>
  <c r="O162" i="12" s="1"/>
  <c r="V162" i="12" s="1"/>
  <c r="K162" i="12" s="1"/>
  <c r="M126" i="12"/>
  <c r="O126" i="12" s="1"/>
  <c r="V126" i="12" s="1"/>
  <c r="K126" i="12" s="1"/>
  <c r="M71" i="12"/>
  <c r="O71" i="12" s="1"/>
  <c r="V71" i="12" s="1"/>
  <c r="K71" i="12" s="1"/>
  <c r="M74" i="12"/>
  <c r="O74" i="12" s="1"/>
  <c r="V74" i="12" s="1"/>
  <c r="K74" i="12" s="1"/>
  <c r="M75" i="12"/>
  <c r="O75" i="12" s="1"/>
  <c r="V75" i="12" s="1"/>
  <c r="K75" i="12" s="1"/>
  <c r="M78" i="12"/>
  <c r="O78" i="12" s="1"/>
  <c r="V78" i="12" s="1"/>
  <c r="K78" i="12" s="1"/>
  <c r="M79" i="12"/>
  <c r="O79" i="12" s="1"/>
  <c r="V79" i="12" s="1"/>
  <c r="K79" i="12" s="1"/>
  <c r="M82" i="12"/>
  <c r="O82" i="12" s="1"/>
  <c r="V82" i="12" s="1"/>
  <c r="K82" i="12" s="1"/>
  <c r="M83" i="12"/>
  <c r="O83" i="12" s="1"/>
  <c r="V83" i="12" s="1"/>
  <c r="K83" i="12" s="1"/>
  <c r="M86" i="12"/>
  <c r="O86" i="12" s="1"/>
  <c r="V86" i="12" s="1"/>
  <c r="K86" i="12" s="1"/>
  <c r="M87" i="12"/>
  <c r="O87" i="12" s="1"/>
  <c r="V87" i="12" s="1"/>
  <c r="K87" i="12" s="1"/>
  <c r="M90" i="12"/>
  <c r="O90" i="12" s="1"/>
  <c r="M91" i="12"/>
  <c r="O91" i="12" s="1"/>
  <c r="V91" i="12" s="1"/>
  <c r="K91" i="12" s="1"/>
  <c r="M94" i="12"/>
  <c r="O94" i="12" s="1"/>
  <c r="V94" i="12" s="1"/>
  <c r="K94" i="12" s="1"/>
  <c r="M95" i="12"/>
  <c r="O95" i="12" s="1"/>
  <c r="V95" i="12" s="1"/>
  <c r="K95" i="12" s="1"/>
  <c r="M98" i="12"/>
  <c r="O98" i="12" s="1"/>
  <c r="V98" i="12" s="1"/>
  <c r="K98" i="12" s="1"/>
  <c r="M99" i="12"/>
  <c r="O99" i="12" s="1"/>
  <c r="V99" i="12" s="1"/>
  <c r="K99" i="12" s="1"/>
  <c r="M102" i="12"/>
  <c r="O102" i="12" s="1"/>
  <c r="V102" i="12" s="1"/>
  <c r="K102" i="12" s="1"/>
  <c r="M103" i="12"/>
  <c r="O103" i="12" s="1"/>
  <c r="V103" i="12" s="1"/>
  <c r="K103" i="12" s="1"/>
  <c r="M106" i="12"/>
  <c r="O106" i="12" s="1"/>
  <c r="V106" i="12" s="1"/>
  <c r="K106" i="12" s="1"/>
  <c r="M107" i="12"/>
  <c r="O107" i="12" s="1"/>
  <c r="V107" i="12" s="1"/>
  <c r="K107" i="12" s="1"/>
  <c r="M70" i="12"/>
  <c r="O70" i="12" s="1"/>
  <c r="V70" i="12" s="1"/>
  <c r="K70" i="12" s="1"/>
  <c r="M42" i="12"/>
  <c r="M43" i="12"/>
  <c r="M47" i="12"/>
  <c r="O47" i="12" s="1"/>
  <c r="V47" i="12" s="1"/>
  <c r="K47" i="12" s="1"/>
  <c r="M48" i="12"/>
  <c r="O48" i="12" s="1"/>
  <c r="V48" i="12" s="1"/>
  <c r="K48" i="12" s="1"/>
  <c r="M51" i="12"/>
  <c r="O51" i="12" s="1"/>
  <c r="V51" i="12" s="1"/>
  <c r="K51" i="12" s="1"/>
  <c r="M52" i="12"/>
  <c r="O52" i="12" s="1"/>
  <c r="V52" i="12" s="1"/>
  <c r="K52" i="12" s="1"/>
  <c r="V46" i="12" l="1"/>
  <c r="K46" i="12" s="1"/>
  <c r="M44" i="12"/>
  <c r="O44" i="12" s="1"/>
  <c r="M32" i="12"/>
  <c r="O32" i="12" s="1"/>
  <c r="V32" i="12" s="1"/>
  <c r="K32" i="12" s="1"/>
  <c r="M33" i="12"/>
  <c r="O33" i="12" s="1"/>
  <c r="V33" i="12" s="1"/>
  <c r="K33" i="12" s="1"/>
  <c r="M34" i="12"/>
  <c r="O34" i="12" s="1"/>
  <c r="V34" i="12" s="1"/>
  <c r="K34" i="12" s="1"/>
  <c r="M35" i="12"/>
  <c r="O35" i="12" s="1"/>
  <c r="M36" i="12"/>
  <c r="O36" i="12" s="1"/>
  <c r="M37" i="12"/>
  <c r="O37" i="12" s="1"/>
  <c r="M38" i="12"/>
  <c r="O38" i="12" s="1"/>
  <c r="M39" i="12"/>
  <c r="O39" i="12" s="1"/>
  <c r="M40" i="12"/>
  <c r="O40" i="12" s="1"/>
  <c r="M41" i="12"/>
  <c r="O41" i="12" s="1"/>
  <c r="O42" i="12"/>
  <c r="O43" i="12"/>
  <c r="M16" i="12"/>
  <c r="O16" i="12" s="1"/>
  <c r="V16" i="12" s="1"/>
  <c r="K16" i="12" s="1"/>
  <c r="M17" i="12"/>
  <c r="O17" i="12" s="1"/>
  <c r="V17" i="12" s="1"/>
  <c r="K17" i="12" s="1"/>
  <c r="M18" i="12"/>
  <c r="O18" i="12" s="1"/>
  <c r="V18" i="12" s="1"/>
  <c r="K18" i="12" s="1"/>
  <c r="M19" i="12"/>
  <c r="O19" i="12" s="1"/>
  <c r="V19" i="12" s="1"/>
  <c r="K19" i="12" s="1"/>
  <c r="M20" i="12"/>
  <c r="O20" i="12" s="1"/>
  <c r="V20" i="12" s="1"/>
  <c r="K20" i="12" s="1"/>
  <c r="M21" i="12"/>
  <c r="O21" i="12" s="1"/>
  <c r="V21" i="12" s="1"/>
  <c r="K21" i="12" s="1"/>
  <c r="M22" i="12"/>
  <c r="O22" i="12" s="1"/>
  <c r="V22" i="12" s="1"/>
  <c r="K22" i="12" s="1"/>
  <c r="M23" i="12"/>
  <c r="O23" i="12" s="1"/>
  <c r="V23" i="12" s="1"/>
  <c r="K23" i="12" s="1"/>
  <c r="M24" i="12"/>
  <c r="O24" i="12" s="1"/>
  <c r="V24" i="12" s="1"/>
  <c r="K24" i="12" s="1"/>
  <c r="M25" i="12"/>
  <c r="O25" i="12" s="1"/>
  <c r="V25" i="12" s="1"/>
  <c r="K25" i="12" s="1"/>
  <c r="M26" i="12"/>
  <c r="O26" i="12" s="1"/>
  <c r="V26" i="12" s="1"/>
  <c r="K26" i="12" s="1"/>
  <c r="M27" i="12"/>
  <c r="O27" i="12" s="1"/>
  <c r="V27" i="12" s="1"/>
  <c r="K27" i="12" s="1"/>
  <c r="M28" i="12"/>
  <c r="O28" i="12" s="1"/>
  <c r="V28" i="12" s="1"/>
  <c r="K28" i="12" s="1"/>
  <c r="M29" i="12"/>
  <c r="O29" i="12" s="1"/>
  <c r="V29" i="12" s="1"/>
  <c r="K29" i="12" s="1"/>
  <c r="M30" i="12"/>
  <c r="O30" i="12" s="1"/>
  <c r="V30" i="12" s="1"/>
  <c r="K30" i="12" s="1"/>
  <c r="M31" i="12"/>
  <c r="O31" i="12" s="1"/>
  <c r="V31" i="12" s="1"/>
  <c r="K31" i="12" s="1"/>
  <c r="R15" i="12"/>
  <c r="M15" i="12" s="1"/>
  <c r="O15" i="12" s="1"/>
  <c r="V15" i="12" s="1"/>
  <c r="K15" i="12" s="1"/>
  <c r="E10" i="24"/>
  <c r="E10" i="23"/>
  <c r="J8" i="23"/>
  <c r="J7" i="23"/>
  <c r="I46" i="9"/>
  <c r="F41" i="9"/>
  <c r="I21" i="9"/>
  <c r="J8" i="15" s="1"/>
  <c r="C21" i="9"/>
  <c r="G8" i="15" s="1"/>
  <c r="J9" i="23" l="1"/>
  <c r="I114" i="12" l="1"/>
  <c r="I6" i="24"/>
  <c r="J18" i="26" l="1"/>
  <c r="E8" i="24" l="1"/>
  <c r="E7" i="24"/>
  <c r="H60" i="24"/>
  <c r="E60" i="24"/>
  <c r="H60" i="23"/>
  <c r="E60" i="23"/>
  <c r="J10" i="23"/>
  <c r="F22" i="23"/>
  <c r="F16" i="23"/>
  <c r="F19" i="23" s="1"/>
  <c r="E8" i="23"/>
  <c r="E7" i="23"/>
  <c r="I6" i="23"/>
  <c r="F4" i="26"/>
  <c r="H8" i="26" s="1"/>
  <c r="J9" i="24"/>
  <c r="F16" i="24" s="1"/>
  <c r="F19" i="24" s="1"/>
  <c r="K21" i="8" s="1"/>
  <c r="J10" i="24"/>
  <c r="F14" i="24"/>
  <c r="I14" i="24"/>
  <c r="J14" i="24"/>
  <c r="F32" i="24"/>
  <c r="F34" i="24" s="1"/>
  <c r="F14" i="23"/>
  <c r="G14" i="23"/>
  <c r="I14" i="23"/>
  <c r="J14" i="23"/>
  <c r="F32" i="23"/>
  <c r="F34" i="23" s="1"/>
  <c r="F20" i="23" l="1"/>
  <c r="F25" i="23" s="1"/>
  <c r="F26" i="23" s="1"/>
  <c r="F35" i="23" s="1"/>
  <c r="F36" i="23" s="1"/>
  <c r="E21" i="8"/>
  <c r="S1" i="26"/>
  <c r="I20" i="8"/>
  <c r="F37" i="24" s="1"/>
  <c r="F4" i="25"/>
  <c r="H8" i="25" s="1"/>
  <c r="J20" i="23"/>
  <c r="J25" i="23" s="1"/>
  <c r="J26" i="23" s="1"/>
  <c r="J35" i="23" s="1"/>
  <c r="J36" i="23" s="1"/>
  <c r="I20" i="23"/>
  <c r="I25" i="23" s="1"/>
  <c r="I26" i="23" s="1"/>
  <c r="I35" i="23" s="1"/>
  <c r="I36" i="23" s="1"/>
  <c r="F22" i="24"/>
  <c r="G20" i="23"/>
  <c r="G25" i="23" s="1"/>
  <c r="G26" i="23" s="1"/>
  <c r="G35" i="23" s="1"/>
  <c r="G36" i="23" s="1"/>
  <c r="T1" i="25" l="1"/>
  <c r="C20" i="8"/>
  <c r="F37" i="23" s="1"/>
  <c r="I20" i="24"/>
  <c r="I25" i="24" s="1"/>
  <c r="I26" i="24" s="1"/>
  <c r="I35" i="24" s="1"/>
  <c r="I36" i="24" s="1"/>
  <c r="G20" i="24"/>
  <c r="G25" i="24" s="1"/>
  <c r="G26" i="24" s="1"/>
  <c r="G35" i="24" s="1"/>
  <c r="G36" i="24" s="1"/>
  <c r="J20" i="24"/>
  <c r="J25" i="24" s="1"/>
  <c r="J26" i="24" s="1"/>
  <c r="J35" i="24" s="1"/>
  <c r="J36" i="24" s="1"/>
  <c r="BCN31" i="24"/>
  <c r="F20" i="24"/>
  <c r="F25" i="24" l="1"/>
  <c r="F26" i="24" s="1"/>
  <c r="F35" i="24" s="1"/>
  <c r="F36" i="24" s="1"/>
  <c r="E50" i="10"/>
  <c r="E49" i="10"/>
  <c r="E47" i="10"/>
  <c r="I5" i="20"/>
  <c r="J5" i="19"/>
  <c r="J5" i="18"/>
  <c r="J5" i="17"/>
  <c r="J5" i="16"/>
  <c r="J5" i="15"/>
  <c r="J5" i="14"/>
  <c r="G5" i="13"/>
  <c r="J5" i="12"/>
  <c r="L5" i="11"/>
  <c r="L5" i="10"/>
  <c r="I58" i="12"/>
  <c r="I3" i="20" l="1"/>
  <c r="I53" i="20" s="1"/>
  <c r="I3" i="19"/>
  <c r="I3" i="18"/>
  <c r="I3" i="17"/>
  <c r="I3" i="16"/>
  <c r="I3" i="15"/>
  <c r="I58" i="15" s="1"/>
  <c r="I3" i="14"/>
  <c r="I58" i="14" s="1"/>
  <c r="F3" i="13"/>
  <c r="I3" i="12"/>
  <c r="K3" i="11"/>
  <c r="K3" i="10"/>
  <c r="K3" i="9"/>
  <c r="I7" i="20" l="1"/>
  <c r="I57" i="20" s="1"/>
  <c r="C8" i="20"/>
  <c r="I55" i="20"/>
  <c r="H57" i="20"/>
  <c r="B58" i="20"/>
  <c r="E8" i="19"/>
  <c r="A64" i="19"/>
  <c r="A118" i="19"/>
  <c r="A173" i="19" s="1"/>
  <c r="A228" i="19" s="1"/>
  <c r="E8" i="18"/>
  <c r="G8" i="18"/>
  <c r="J170" i="18"/>
  <c r="J224" i="18" s="1"/>
  <c r="J279" i="18" s="1"/>
  <c r="J334" i="18" s="1"/>
  <c r="J172" i="18"/>
  <c r="A173" i="18"/>
  <c r="A227" i="18" s="1"/>
  <c r="A282" i="18" s="1"/>
  <c r="J226" i="18"/>
  <c r="J281" i="18" s="1"/>
  <c r="J336" i="18" s="1"/>
  <c r="F8" i="17"/>
  <c r="F63" i="17" s="1"/>
  <c r="A63" i="17"/>
  <c r="A118" i="17"/>
  <c r="A173" i="17"/>
  <c r="G8" i="16"/>
  <c r="A63" i="16"/>
  <c r="A118" i="16"/>
  <c r="A63" i="15"/>
  <c r="A118" i="15" s="1"/>
  <c r="A173" i="15" s="1"/>
  <c r="J226" i="15"/>
  <c r="J280" i="15" s="1"/>
  <c r="J335" i="15" s="1"/>
  <c r="J391" i="15"/>
  <c r="G8" i="14"/>
  <c r="G63" i="14" s="1"/>
  <c r="A63" i="14"/>
  <c r="C33" i="13"/>
  <c r="C41" i="13" s="1"/>
  <c r="D33" i="13"/>
  <c r="E33" i="13"/>
  <c r="E39" i="13"/>
  <c r="E46" i="13" s="1"/>
  <c r="E40" i="13"/>
  <c r="D49" i="13" s="1"/>
  <c r="D41" i="13"/>
  <c r="E41" i="13"/>
  <c r="D48" i="13"/>
  <c r="B64" i="12"/>
  <c r="L5" i="9"/>
  <c r="K7" i="9"/>
  <c r="L7" i="10" s="1"/>
  <c r="K7" i="11" s="1"/>
  <c r="J7" i="12" s="1"/>
  <c r="A227" i="15" l="1"/>
  <c r="A281" i="15" s="1"/>
  <c r="A336" i="15" s="1"/>
  <c r="A392" i="15"/>
  <c r="F118" i="17"/>
  <c r="J60" i="12"/>
  <c r="J116" i="12" s="1"/>
  <c r="J171" i="12" s="1"/>
  <c r="J225" i="12" s="1"/>
  <c r="J279" i="12" s="1"/>
  <c r="J334" i="12" s="1"/>
  <c r="J62" i="12"/>
  <c r="J118" i="12" s="1"/>
  <c r="J7" i="14"/>
  <c r="J62" i="14" l="1"/>
  <c r="J117" i="14" s="1"/>
  <c r="J172" i="14" s="1"/>
  <c r="J226" i="14" s="1"/>
  <c r="J280" i="14" s="1"/>
  <c r="J335" i="14" s="1"/>
  <c r="J7" i="15"/>
  <c r="J173" i="12"/>
  <c r="J227" i="12" s="1"/>
  <c r="J281" i="12" s="1"/>
  <c r="J336" i="12" s="1"/>
  <c r="F7" i="13"/>
  <c r="J60" i="14"/>
  <c r="J115" i="14" s="1"/>
  <c r="J170" i="14" s="1"/>
  <c r="J224" i="14" s="1"/>
  <c r="J278" i="14" s="1"/>
  <c r="J333" i="14" s="1"/>
  <c r="J60" i="15"/>
  <c r="J115" i="15" s="1"/>
  <c r="J170" i="15" s="1"/>
  <c r="J224" i="15" s="1"/>
  <c r="J278" i="15" s="1"/>
  <c r="J333" i="15" l="1"/>
  <c r="J389" i="15"/>
  <c r="J7" i="16"/>
  <c r="J62" i="15"/>
  <c r="J117" i="15" s="1"/>
  <c r="J60" i="16"/>
  <c r="J115" i="16" s="1"/>
  <c r="J170" i="16" s="1"/>
  <c r="J7" i="17" l="1"/>
  <c r="J62" i="16"/>
  <c r="J117" i="16" s="1"/>
  <c r="J172" i="16" s="1"/>
  <c r="J60" i="17"/>
  <c r="J115" i="17" s="1"/>
  <c r="J170" i="17" s="1"/>
  <c r="J224" i="17" s="1"/>
  <c r="J278" i="17" s="1"/>
  <c r="J333" i="17" s="1"/>
  <c r="J5" i="20" l="1"/>
  <c r="J55" i="20" s="1"/>
  <c r="J61" i="19"/>
  <c r="J115" i="19" s="1"/>
  <c r="J170" i="19" s="1"/>
  <c r="J225" i="19" s="1"/>
  <c r="J278" i="19" s="1"/>
  <c r="J333" i="19" s="1"/>
  <c r="J7" i="18"/>
  <c r="J7" i="19" s="1"/>
  <c r="J62" i="17"/>
  <c r="J117" i="17" s="1"/>
  <c r="J172" i="17" s="1"/>
  <c r="J226" i="17" s="1"/>
  <c r="J280" i="17" s="1"/>
  <c r="J335" i="17" s="1"/>
  <c r="J7" i="20" l="1"/>
  <c r="J57" i="20" s="1"/>
  <c r="J63" i="19"/>
  <c r="J117" i="19" s="1"/>
  <c r="J172" i="19" s="1"/>
  <c r="J227" i="19" s="1"/>
  <c r="J280" i="19" s="1"/>
  <c r="J335" i="19" s="1"/>
</calcChain>
</file>

<file path=xl/comments1.xml><?xml version="1.0" encoding="utf-8"?>
<comments xmlns="http://schemas.openxmlformats.org/spreadsheetml/2006/main">
  <authors>
    <author>user</author>
    <author>RePack by Diakov</author>
  </authors>
  <commentList>
    <comment ref="C11" authorId="0">
      <text>
        <r>
          <rPr>
            <b/>
            <sz val="9"/>
            <color indexed="81"/>
            <rFont val="Tahoma"/>
            <family val="2"/>
          </rPr>
          <t>user:</t>
        </r>
        <r>
          <rPr>
            <sz val="9"/>
            <color indexed="81"/>
            <rFont val="Tahoma"/>
            <family val="2"/>
          </rPr>
          <t xml:space="preserve">
Insert info from Transas</t>
        </r>
      </text>
    </comment>
    <comment ref="K13" authorId="1">
      <text>
        <r>
          <rPr>
            <b/>
            <sz val="9"/>
            <color indexed="81"/>
            <rFont val="Tahoma"/>
            <family val="2"/>
            <charset val="204"/>
          </rPr>
          <t xml:space="preserve"> </t>
        </r>
        <r>
          <rPr>
            <sz val="9"/>
            <color indexed="81"/>
            <rFont val="Tahoma"/>
            <family val="2"/>
            <charset val="204"/>
          </rPr>
          <t xml:space="preserve">
to be calculated on arrival to port and inserted by pen</t>
        </r>
      </text>
    </comment>
    <comment ref="I14" authorId="1">
      <text>
        <r>
          <rPr>
            <b/>
            <sz val="9"/>
            <color indexed="81"/>
            <rFont val="Tahoma"/>
            <family val="2"/>
            <charset val="204"/>
          </rPr>
          <t>to be calculated on arrival to port and inserted by pen</t>
        </r>
      </text>
    </comment>
  </commentList>
</comments>
</file>

<file path=xl/sharedStrings.xml><?xml version="1.0" encoding="utf-8"?>
<sst xmlns="http://schemas.openxmlformats.org/spreadsheetml/2006/main" count="1849" uniqueCount="863">
  <si>
    <t>Course</t>
  </si>
  <si>
    <t>RL</t>
  </si>
  <si>
    <t>Checked and accepted by Master:</t>
  </si>
  <si>
    <t>Depth</t>
  </si>
  <si>
    <t>Displacement</t>
  </si>
  <si>
    <t>Mean Draft</t>
  </si>
  <si>
    <t>Breadth</t>
  </si>
  <si>
    <t>Squat</t>
  </si>
  <si>
    <t>Draft Aft</t>
  </si>
  <si>
    <t>Tide</t>
  </si>
  <si>
    <t>UKC</t>
  </si>
  <si>
    <t>Date:</t>
  </si>
  <si>
    <t>Draft FW</t>
  </si>
  <si>
    <t>Page 1</t>
  </si>
  <si>
    <t>Chief engineer:</t>
  </si>
  <si>
    <t>2nd officer</t>
  </si>
  <si>
    <t>Chief officer:</t>
  </si>
  <si>
    <t>Master:</t>
  </si>
  <si>
    <t>Signature:</t>
  </si>
  <si>
    <t>Position:</t>
  </si>
  <si>
    <t>Name:</t>
  </si>
  <si>
    <t>The following Bridge Team Members have been briefed on this Voyage Plan:</t>
  </si>
  <si>
    <t>✔Bilge Water Disposal in accordance to MARPOL</t>
  </si>
  <si>
    <t>✔Space available for Bilge Water and Sludge</t>
  </si>
  <si>
    <t>✔LO ROB and Consumption</t>
  </si>
  <si>
    <t xml:space="preserve">1rpm/2 min </t>
  </si>
  <si>
    <r>
      <t xml:space="preserve">✔Notice to Maneuver     </t>
    </r>
    <r>
      <rPr>
        <u/>
        <sz val="8"/>
        <color indexed="8"/>
        <rFont val="Times New Roman"/>
        <family val="1"/>
        <charset val="204"/>
      </rPr>
      <t xml:space="preserve"> </t>
    </r>
  </si>
  <si>
    <t>✔Fuel/Ballast Consideration</t>
  </si>
  <si>
    <t>✔On-Going Maintenance</t>
  </si>
  <si>
    <t>✔Number of M/E Consecutive Starts</t>
  </si>
  <si>
    <r>
      <t xml:space="preserve">✔ </t>
    </r>
    <r>
      <rPr>
        <sz val="8"/>
        <color indexed="8"/>
        <rFont val="Calibri"/>
        <family val="2"/>
        <charset val="204"/>
      </rPr>
      <t>Malfunction Systems</t>
    </r>
  </si>
  <si>
    <t>✔Pre-Departure Tests</t>
  </si>
  <si>
    <t>ENGINE</t>
  </si>
  <si>
    <t>The C/Engineer has been consulted in Respect of the following:</t>
  </si>
  <si>
    <t>✔Grounding</t>
  </si>
  <si>
    <t>✔Medical Evacuation</t>
  </si>
  <si>
    <t>✔Steering Failure</t>
  </si>
  <si>
    <t>✔Engine Failure</t>
  </si>
  <si>
    <t>✔Collusion</t>
  </si>
  <si>
    <r>
      <t xml:space="preserve">✔ </t>
    </r>
    <r>
      <rPr>
        <sz val="8"/>
        <color indexed="8"/>
        <rFont val="Calibri"/>
        <family val="2"/>
        <charset val="204"/>
      </rPr>
      <t>Man over Board / Recovery of Person from Water</t>
    </r>
  </si>
  <si>
    <r>
      <t xml:space="preserve">✔ </t>
    </r>
    <r>
      <rPr>
        <sz val="8"/>
        <color indexed="8"/>
        <rFont val="Calibri"/>
        <family val="2"/>
        <charset val="204"/>
      </rPr>
      <t>Total Loss of Power</t>
    </r>
  </si>
  <si>
    <r>
      <t xml:space="preserve">✔ </t>
    </r>
    <r>
      <rPr>
        <sz val="8"/>
        <color indexed="8"/>
        <rFont val="Calibri"/>
        <family val="2"/>
        <charset val="204"/>
      </rPr>
      <t>Pollution</t>
    </r>
  </si>
  <si>
    <t>✔Fire</t>
  </si>
  <si>
    <t>BRIDGE</t>
  </si>
  <si>
    <t>The following Procedures have been reviewed with Bridge Management Team:</t>
  </si>
  <si>
    <t>✔Navtex</t>
  </si>
  <si>
    <t>✔Inmarsat-C EGC</t>
  </si>
  <si>
    <t>✔Weather forecast</t>
  </si>
  <si>
    <t>✔Weather facsimile</t>
  </si>
  <si>
    <t>✔Local NTM</t>
  </si>
  <si>
    <t>where applicable.</t>
  </si>
  <si>
    <t xml:space="preserve">The above Publications were corrected through  </t>
  </si>
  <si>
    <t>✔ Appropriate Scale Charts Coverage</t>
  </si>
  <si>
    <t xml:space="preserve"> ✔ Routeing Chart No.:</t>
  </si>
  <si>
    <t xml:space="preserve"> ✔Ships Routeing Guide</t>
  </si>
  <si>
    <t xml:space="preserve"> ✔ IALA Buoyage Systems</t>
  </si>
  <si>
    <t>✔ Ocean Passages</t>
  </si>
  <si>
    <t>✔ Cummulative NTM</t>
  </si>
  <si>
    <t xml:space="preserve">✔Tide Atlases </t>
  </si>
  <si>
    <t>✔ Guide to Port Entries</t>
  </si>
  <si>
    <t xml:space="preserve">✔ List of Radio Signals </t>
  </si>
  <si>
    <t>✔ Annual Summary of NTM</t>
  </si>
  <si>
    <t xml:space="preserve"> ✔Tide Tables</t>
  </si>
  <si>
    <t>✔ List of Lights</t>
  </si>
  <si>
    <t xml:space="preserve">✔ Sailing Directions </t>
  </si>
  <si>
    <t>CLEARANCE</t>
  </si>
  <si>
    <t>During Preparation of the Voyage the following have been consulted:</t>
  </si>
  <si>
    <t>ROB</t>
  </si>
  <si>
    <t>Total:</t>
  </si>
  <si>
    <t>Daily</t>
  </si>
  <si>
    <t>Fresh Water</t>
  </si>
  <si>
    <t>AELO</t>
  </si>
  <si>
    <t>MELO</t>
  </si>
  <si>
    <t>CYLO</t>
  </si>
  <si>
    <t xml:space="preserve">MDO </t>
  </si>
  <si>
    <t>HFO</t>
  </si>
  <si>
    <t>DEPARTURE</t>
  </si>
  <si>
    <t>CONSUMPTION</t>
  </si>
  <si>
    <t>Hazard due to cargo:</t>
  </si>
  <si>
    <t>mt</t>
  </si>
  <si>
    <t>Quantity:</t>
  </si>
  <si>
    <t>Kind of cargo:</t>
  </si>
  <si>
    <t xml:space="preserve">GM [m]: </t>
  </si>
  <si>
    <t xml:space="preserve">Air Draft: </t>
  </si>
  <si>
    <t xml:space="preserve">GM [m]:  </t>
  </si>
  <si>
    <t>Nil</t>
  </si>
  <si>
    <t>Speed Limit by UKC:</t>
  </si>
  <si>
    <t>UKC [m]:</t>
  </si>
  <si>
    <t xml:space="preserve">Air Draft [m]: </t>
  </si>
  <si>
    <t xml:space="preserve">Safe Depth [m]: </t>
  </si>
  <si>
    <t xml:space="preserve">Tide[m]: </t>
  </si>
  <si>
    <t xml:space="preserve">Draft Aft [m]: </t>
  </si>
  <si>
    <t>Draft Forward [m]:</t>
  </si>
  <si>
    <t xml:space="preserve">Draft Aft [m] : </t>
  </si>
  <si>
    <t xml:space="preserve">Hours to Advance(+)/ Retard(-): </t>
  </si>
  <si>
    <t>Duration of Voyage [h]</t>
  </si>
  <si>
    <t>Target Time [h]</t>
  </si>
  <si>
    <t>Average Speed [kts]</t>
  </si>
  <si>
    <t>Average RPM [1/min]:</t>
  </si>
  <si>
    <t xml:space="preserve">Target Speed   [kn]                 </t>
  </si>
  <si>
    <t>Target RPM [1/min]:</t>
  </si>
  <si>
    <t>UTC</t>
  </si>
  <si>
    <t>OPERATINGS</t>
  </si>
  <si>
    <t xml:space="preserve">ARRIVAL TO:  </t>
  </si>
  <si>
    <t xml:space="preserve">DEPARTURE FROM: </t>
  </si>
  <si>
    <t>Voyage No.</t>
  </si>
  <si>
    <t>Total Distance [nm]:</t>
  </si>
  <si>
    <t>Port:</t>
  </si>
  <si>
    <t>Hardcopy to be (stamped and) signed for the Vessel´s Archive.</t>
  </si>
  <si>
    <t xml:space="preserve">                                                                      Instructions:                                                                     </t>
  </si>
  <si>
    <t>"IRMGARD"</t>
  </si>
  <si>
    <t>OPS01 - Voyage Plan</t>
  </si>
  <si>
    <t>Vessel:</t>
  </si>
  <si>
    <t>Johann M.K. Blumenthal GmbH &amp; Co. KG</t>
  </si>
  <si>
    <t>Page 2</t>
  </si>
  <si>
    <r>
      <t xml:space="preserve">✔ </t>
    </r>
    <r>
      <rPr>
        <sz val="8"/>
        <color indexed="8"/>
        <rFont val="Calibri"/>
        <family val="2"/>
        <charset val="204"/>
      </rPr>
      <t>Oil or Gas Fields</t>
    </r>
  </si>
  <si>
    <r>
      <t xml:space="preserve">✔ </t>
    </r>
    <r>
      <rPr>
        <sz val="8"/>
        <color indexed="8"/>
        <rFont val="Calibri"/>
        <family val="2"/>
        <charset val="204"/>
      </rPr>
      <t>PSSA</t>
    </r>
  </si>
  <si>
    <r>
      <t xml:space="preserve">✔ </t>
    </r>
    <r>
      <rPr>
        <sz val="8"/>
        <color indexed="8"/>
        <rFont val="Calibri"/>
        <family val="2"/>
        <charset val="204"/>
      </rPr>
      <t>No go Areas</t>
    </r>
  </si>
  <si>
    <r>
      <t xml:space="preserve">✔ </t>
    </r>
    <r>
      <rPr>
        <sz val="8"/>
        <color indexed="8"/>
        <rFont val="Calibri"/>
        <family val="2"/>
        <charset val="204"/>
      </rPr>
      <t>Fishing zones</t>
    </r>
  </si>
  <si>
    <r>
      <t xml:space="preserve">✔ </t>
    </r>
    <r>
      <rPr>
        <sz val="8"/>
        <color indexed="8"/>
        <rFont val="Calibri"/>
        <family val="2"/>
        <charset val="204"/>
      </rPr>
      <t>Explosive Dumping Grounds</t>
    </r>
  </si>
  <si>
    <r>
      <t xml:space="preserve">✔ </t>
    </r>
    <r>
      <rPr>
        <sz val="8"/>
        <color indexed="8"/>
        <rFont val="Calibri"/>
        <family val="2"/>
        <charset val="204"/>
      </rPr>
      <t>Precautionary Areas</t>
    </r>
  </si>
  <si>
    <r>
      <t xml:space="preserve">✔ </t>
    </r>
    <r>
      <rPr>
        <sz val="8"/>
        <color indexed="8"/>
        <rFont val="Calibri"/>
        <family val="2"/>
        <charset val="204"/>
      </rPr>
      <t>Areas to be avoided</t>
    </r>
  </si>
  <si>
    <r>
      <t xml:space="preserve">✔ </t>
    </r>
    <r>
      <rPr>
        <sz val="8"/>
        <color indexed="8"/>
        <rFont val="Calibri"/>
        <family val="2"/>
        <charset val="204"/>
      </rPr>
      <t>Obstructions</t>
    </r>
  </si>
  <si>
    <r>
      <t xml:space="preserve">✔ </t>
    </r>
    <r>
      <rPr>
        <sz val="8"/>
        <color indexed="8"/>
        <rFont val="Calibri"/>
        <family val="2"/>
        <charset val="204"/>
      </rPr>
      <t>Fish trap Areas</t>
    </r>
  </si>
  <si>
    <r>
      <t xml:space="preserve">✔ </t>
    </r>
    <r>
      <rPr>
        <sz val="8"/>
        <color indexed="8"/>
        <rFont val="Calibri"/>
        <family val="2"/>
        <charset val="204"/>
      </rPr>
      <t>Conservation Areas</t>
    </r>
  </si>
  <si>
    <r>
      <t xml:space="preserve">✔ </t>
    </r>
    <r>
      <rPr>
        <sz val="8"/>
        <color indexed="8"/>
        <rFont val="Calibri"/>
        <family val="2"/>
        <charset val="204"/>
      </rPr>
      <t>Safety and Security Zones</t>
    </r>
  </si>
  <si>
    <t>✔  Local Magnetic Anomalies</t>
  </si>
  <si>
    <r>
      <t xml:space="preserve">✔ </t>
    </r>
    <r>
      <rPr>
        <sz val="8"/>
        <color indexed="8"/>
        <rFont val="Calibri"/>
        <family val="2"/>
        <charset val="204"/>
      </rPr>
      <t>Submarine Cables or Pipelines</t>
    </r>
  </si>
  <si>
    <t>Navigational Hazards present in Vicinity of intended Track, like:</t>
  </si>
  <si>
    <t>where applicable,including temporary and preliminary Corrections.</t>
  </si>
  <si>
    <t>✔ NP 100 The Mariner's Handbook</t>
  </si>
  <si>
    <t>✔ Routing Chart(s)</t>
  </si>
  <si>
    <t>✔ All Publications have been corrected through</t>
  </si>
  <si>
    <t>✔ NP 136 Ocean Passages for the world</t>
  </si>
  <si>
    <t>✔ Bridge Team Management</t>
  </si>
  <si>
    <t>✔ Charts 5011: Symbols and Abbreviations</t>
  </si>
  <si>
    <t>✔ NP 735 Marine Buoyage Systems</t>
  </si>
  <si>
    <t>✔ Guide to Port Entry , Nations</t>
  </si>
  <si>
    <t>100;136;</t>
  </si>
  <si>
    <t>Admirality List of Lights</t>
  </si>
  <si>
    <t xml:space="preserve">Admirality Tide Tables    </t>
  </si>
  <si>
    <t xml:space="preserve">Admirality Radio Signals      </t>
  </si>
  <si>
    <t>Sailing Directions</t>
  </si>
  <si>
    <t>PUBLICATIONS</t>
  </si>
  <si>
    <t>, all temporary and prelimary Corrections inclusive.</t>
  </si>
  <si>
    <t xml:space="preserve">All Charts have been corrected through NTM     </t>
  </si>
  <si>
    <t>ARRIVAL</t>
  </si>
  <si>
    <t>EN-ROUTE</t>
  </si>
  <si>
    <t>CHARTS</t>
  </si>
  <si>
    <t>Marine Traffic Congestion, Crossing Traffic or Roundabouts likely to encounter? Description below:</t>
  </si>
  <si>
    <t>TRAFFIC</t>
  </si>
  <si>
    <t>Description below:</t>
  </si>
  <si>
    <t xml:space="preserve">Are there any Particulary Sensitive Sea Areas (PSSA); Fish Havens, Whale Protection Areas, or Sea Wildlife Conservation Areas, No Go Areas enroute? </t>
  </si>
  <si>
    <t xml:space="preserve">Oily Water and Sludge to be processed as required by MARPOL. Sludge Barge required?    </t>
  </si>
  <si>
    <t>Garbage Disposal Criterion to be strictly complied with as required by MARPOL!</t>
  </si>
  <si>
    <t>ENVIRONMENT PROTECTION</t>
  </si>
  <si>
    <t>Station:</t>
  </si>
  <si>
    <t>NAVTEX</t>
  </si>
  <si>
    <t>IALA SYSTEM:</t>
  </si>
  <si>
    <t>Port Name:</t>
  </si>
  <si>
    <t>BUOYAGE</t>
  </si>
  <si>
    <t>Velocity</t>
  </si>
  <si>
    <t>Setting</t>
  </si>
  <si>
    <t>N/A</t>
  </si>
  <si>
    <t>Seasonal Current</t>
  </si>
  <si>
    <t>Tidal Stream</t>
  </si>
  <si>
    <t xml:space="preserve">LW: </t>
  </si>
  <si>
    <t>HW:</t>
  </si>
  <si>
    <t>Height of Tide:</t>
  </si>
  <si>
    <t xml:space="preserve">DEPARTURE </t>
  </si>
  <si>
    <t>TIDE/CURRENT</t>
  </si>
  <si>
    <t xml:space="preserve">E-mail: </t>
  </si>
  <si>
    <t>Tel:</t>
  </si>
  <si>
    <t xml:space="preserve">VHF CH </t>
  </si>
  <si>
    <t>Call</t>
  </si>
  <si>
    <t xml:space="preserve">Position </t>
  </si>
  <si>
    <t>(e.g. Pilot Station,  VHF Channel, Tel., e-mail, fax…)</t>
  </si>
  <si>
    <t>PILOT</t>
  </si>
  <si>
    <t>Page3</t>
  </si>
  <si>
    <t>(Acknowledged by OOW:)</t>
  </si>
  <si>
    <t>THINK SAFETY !</t>
  </si>
  <si>
    <r>
      <t>5.</t>
    </r>
    <r>
      <rPr>
        <b/>
        <sz val="7"/>
        <color indexed="8"/>
        <rFont val="Times New Roman"/>
        <family val="1"/>
        <charset val="204"/>
      </rPr>
      <t xml:space="preserve"> </t>
    </r>
    <r>
      <rPr>
        <b/>
        <sz val="8"/>
        <color indexed="8"/>
        <rFont val="Calibri"/>
        <family val="2"/>
        <charset val="204"/>
      </rPr>
      <t>Make all required Entries in Log. Book.</t>
    </r>
  </si>
  <si>
    <r>
      <rPr>
        <sz val="7"/>
        <color indexed="8"/>
        <rFont val="Times New Roman"/>
        <family val="1"/>
        <charset val="204"/>
      </rPr>
      <t xml:space="preserve"> </t>
    </r>
    <r>
      <rPr>
        <sz val="8"/>
        <color indexed="8"/>
        <rFont val="Calibri"/>
        <family val="2"/>
        <charset val="204"/>
      </rPr>
      <t>When in Doubt, call the Master.</t>
    </r>
  </si>
  <si>
    <t>-</t>
  </si>
  <si>
    <r>
      <rPr>
        <sz val="7"/>
        <color indexed="8"/>
        <rFont val="Times New Roman"/>
        <family val="1"/>
        <charset val="204"/>
      </rPr>
      <t xml:space="preserve"> </t>
    </r>
    <r>
      <rPr>
        <sz val="8"/>
        <color indexed="8"/>
        <rFont val="Calibri"/>
        <family val="2"/>
        <charset val="204"/>
      </rPr>
      <t>If your Reliever is not able to take over the Watch for whatever Reason.</t>
    </r>
  </si>
  <si>
    <t>You have Doubts about vessel Position, the Landfall light/mark has not opened within expected Time.</t>
  </si>
  <si>
    <t>You suspect Malfunction of the Gyro, Radar or GPS.</t>
  </si>
  <si>
    <r>
      <rPr>
        <sz val="7"/>
        <color indexed="8"/>
        <rFont val="Times New Roman"/>
        <family val="1"/>
        <charset val="204"/>
      </rPr>
      <t xml:space="preserve">  </t>
    </r>
    <r>
      <rPr>
        <sz val="8"/>
        <color indexed="8"/>
        <rFont val="Calibri"/>
        <family val="2"/>
        <charset val="204"/>
      </rPr>
      <t>Movement of the other Ships and Traffic Density causes Concern.</t>
    </r>
  </si>
  <si>
    <r>
      <rPr>
        <sz val="7"/>
        <color indexed="8"/>
        <rFont val="Times New Roman"/>
        <family val="1"/>
        <charset val="204"/>
      </rPr>
      <t xml:space="preserve"> </t>
    </r>
    <r>
      <rPr>
        <sz val="8"/>
        <color indexed="8"/>
        <rFont val="Calibri"/>
        <family val="2"/>
        <charset val="204"/>
      </rPr>
      <t>You have Difficulty to keep the intended Route.</t>
    </r>
  </si>
  <si>
    <r>
      <rPr>
        <sz val="7"/>
        <color indexed="8"/>
        <rFont val="Times New Roman"/>
        <family val="1"/>
        <charset val="204"/>
      </rPr>
      <t xml:space="preserve"> </t>
    </r>
    <r>
      <rPr>
        <sz val="8"/>
        <color indexed="8"/>
        <rFont val="Calibri"/>
        <family val="2"/>
        <charset val="204"/>
      </rPr>
      <t>Visibility decreases to 2 Nautical Miles</t>
    </r>
  </si>
  <si>
    <r>
      <t>4.</t>
    </r>
    <r>
      <rPr>
        <b/>
        <sz val="7"/>
        <color indexed="8"/>
        <rFont val="Times New Roman"/>
        <family val="1"/>
        <charset val="204"/>
      </rPr>
      <t xml:space="preserve"> </t>
    </r>
    <r>
      <rPr>
        <b/>
        <sz val="8"/>
        <color indexed="8"/>
        <rFont val="Calibri"/>
        <family val="2"/>
        <charset val="204"/>
      </rPr>
      <t>Call the Master when:</t>
    </r>
  </si>
  <si>
    <r>
      <rPr>
        <sz val="7"/>
        <color indexed="8"/>
        <rFont val="Times New Roman"/>
        <family val="1"/>
        <charset val="204"/>
      </rPr>
      <t xml:space="preserve"> </t>
    </r>
    <r>
      <rPr>
        <sz val="8"/>
        <color indexed="8"/>
        <rFont val="Calibri"/>
        <family val="2"/>
        <charset val="204"/>
      </rPr>
      <t>Watch the SAT Phones and e-mail Correspondence, call me anytime if there are any urgent Messages. In case if there is a Phone Call, ask who is calling and who is to be called to the Phone.</t>
    </r>
  </si>
  <si>
    <r>
      <rPr>
        <sz val="7"/>
        <color indexed="8"/>
        <rFont val="Times New Roman"/>
        <family val="1"/>
        <charset val="204"/>
      </rPr>
      <t xml:space="preserve"> </t>
    </r>
    <r>
      <rPr>
        <sz val="8"/>
        <color indexed="8"/>
        <rFont val="Calibri"/>
        <family val="2"/>
        <charset val="204"/>
      </rPr>
      <t>Keep proper Records: Mention Completion of Check List in the Log Book, keep Bell Book Records complete and in Pen (not in Pencil), mark the record of the Course-Recorder and Echo-Sounder with Date/Time and Signature. Record the Pilot´s and Tug-Boat´s Names.</t>
    </r>
  </si>
  <si>
    <t>Do not hesitate to use Ship's Whistle as required by COLREG during Night Hours when your Colleagues are sleeping - Safety first!</t>
  </si>
  <si>
    <r>
      <rPr>
        <sz val="7"/>
        <color indexed="8"/>
        <rFont val="Times New Roman"/>
        <family val="1"/>
        <charset val="204"/>
      </rPr>
      <t> </t>
    </r>
    <r>
      <rPr>
        <sz val="8"/>
        <color indexed="8"/>
        <rFont val="Calibri"/>
        <family val="2"/>
        <charset val="204"/>
      </rPr>
      <t>In the open Seas do not approach other Ships closer than 1 Nautical Mile.</t>
    </r>
  </si>
  <si>
    <t>During near coastal Navigation GPS Positioning shall be considered as secondary Means, and the Accuracy of the GPS Position shall be checked against the primary Means and recorded in "GPS Accuracy Log" at least once per Watch in near-Coastal Trade. "The Land never lies" - Think Safety!</t>
  </si>
  <si>
    <t>During Coastal Navigation use traditional Means of Position Fixing (Visual, Radar) as primarily Means, Position Fixing shall be recorded in the Log.</t>
  </si>
  <si>
    <r>
      <rPr>
        <sz val="7"/>
        <color indexed="8"/>
        <rFont val="Times New Roman"/>
        <family val="1"/>
        <charset val="204"/>
      </rPr>
      <t xml:space="preserve">  </t>
    </r>
    <r>
      <rPr>
        <sz val="8"/>
        <color indexed="8"/>
        <rFont val="Calibri"/>
        <family val="2"/>
        <charset val="204"/>
      </rPr>
      <t>Take standard Compass Errors once a Watch and record in the Compass Error Book. Should the Observation be not possible to obtain during the Watch, an Entry shall be done in the Compass Error Book anyway, stating the Reason (Sky Overcast, Traffic or Navigational Situation, etc.).</t>
    </r>
  </si>
  <si>
    <t>Watch for quick Change of Weather and for Signs of Weather worsening.</t>
  </si>
  <si>
    <t>Periodically check Function of the Bridge Equipment in use and on Stand-By, compare magnetic and gyro Readings at least every. Check the Autopilot "Off- Course Alarm" once per Watch, check switching from "Autopilot" to "Hand Steering" once per Watch.</t>
  </si>
  <si>
    <t>Keep the Navigational and GMDSS Watch in Accordance with the Requirements SMS Manual, STCW and Bridge Procedures Guide.</t>
  </si>
  <si>
    <r>
      <t>3.</t>
    </r>
    <r>
      <rPr>
        <b/>
        <sz val="7"/>
        <color indexed="8"/>
        <rFont val="Times New Roman"/>
        <family val="1"/>
        <charset val="204"/>
      </rPr>
      <t xml:space="preserve"> </t>
    </r>
    <r>
      <rPr>
        <b/>
        <sz val="8"/>
        <color indexed="8"/>
        <rFont val="Calibri"/>
        <family val="2"/>
        <charset val="204"/>
      </rPr>
      <t>During Watch Underway OOW must:</t>
    </r>
  </si>
  <si>
    <t>Do not take over the Watch during Vessel navigational Maneuvering or Collision Avoidance, until the Action is completed and its Effect is evaluated.</t>
  </si>
  <si>
    <t>Allow your Eyes to adapt to Darkness before you take the Watch.</t>
  </si>
  <si>
    <t>Check all Navigational and Radio Equipment for proper Functioning.</t>
  </si>
  <si>
    <t>Check the Passage Plan and plotted Tracks for Instructions as for: VTS Reporting, Switching of Echo-Sounder, calling the Master to the Bridge.</t>
  </si>
  <si>
    <t>Check the intended Track to be sailed during the  for Dangers to Navigation and possible Errors of the Plotting (the Course Nomination written on the Chart Corresponds to the plotted Track, Course plotted free of Dangers to Navigation, conspicuous Objects, under-Keel Clearance, Tidal Information. conspicuous Objects, under-Keel Clearance, tidal Information.</t>
  </si>
  <si>
    <r>
      <rPr>
        <sz val="7"/>
        <color indexed="8"/>
        <rFont val="Times New Roman"/>
        <family val="1"/>
        <charset val="204"/>
      </rPr>
      <t xml:space="preserve"> </t>
    </r>
    <r>
      <rPr>
        <sz val="8"/>
        <color indexed="8"/>
        <rFont val="Calibri"/>
        <family val="2"/>
        <charset val="204"/>
      </rPr>
      <t>Brief the Watchkeeping Ratings on their Duties, ensure they are able to perform their Duties.</t>
    </r>
  </si>
  <si>
    <r>
      <rPr>
        <sz val="7"/>
        <color indexed="8"/>
        <rFont val="Times New Roman"/>
        <family val="1"/>
        <charset val="204"/>
      </rPr>
      <t xml:space="preserve"> </t>
    </r>
    <r>
      <rPr>
        <sz val="8"/>
        <color indexed="8"/>
        <rFont val="Calibri"/>
        <family val="2"/>
        <charset val="204"/>
      </rPr>
      <t>Read and sign Navigational Warnings, if any, (NAVTEX, EGC, Weather Forecast), applicable to your Watch.</t>
    </r>
  </si>
  <si>
    <t>Read and sign the Night Order Book.</t>
  </si>
  <si>
    <r>
      <t>2.</t>
    </r>
    <r>
      <rPr>
        <b/>
        <sz val="7"/>
        <color indexed="8"/>
        <rFont val="Times New Roman"/>
        <family val="1"/>
        <charset val="204"/>
      </rPr>
      <t xml:space="preserve"> </t>
    </r>
    <r>
      <rPr>
        <b/>
        <sz val="8"/>
        <color indexed="8"/>
        <rFont val="Calibri"/>
        <family val="2"/>
        <charset val="204"/>
      </rPr>
      <t>Before taking over the Watch on Underway:</t>
    </r>
  </si>
  <si>
    <t>If need help for Familiarization with the Bridge, do not hesitate to request same from the Officers or the Master.</t>
  </si>
  <si>
    <r>
      <rPr>
        <sz val="7"/>
        <color indexed="8"/>
        <rFont val="Times New Roman"/>
        <family val="1"/>
        <charset val="204"/>
      </rPr>
      <t xml:space="preserve"> </t>
    </r>
    <r>
      <rPr>
        <sz val="8"/>
        <color indexed="8"/>
        <rFont val="Calibri"/>
        <family val="2"/>
        <charset val="204"/>
      </rPr>
      <t>Familiarize with the SMS Manual Navigational and Watch Procedures.</t>
    </r>
  </si>
  <si>
    <t>Be sure you are able to find all the Equipment in the dark Hours, read and sign these Standing Orders.</t>
  </si>
  <si>
    <t>Familiarize with all the Bridge Equipment: Navigational, Safety and GMDSS, as well as with the Maneuvering Characteristics of the Ship.</t>
  </si>
  <si>
    <r>
      <t>1.</t>
    </r>
    <r>
      <rPr>
        <b/>
        <sz val="7"/>
        <color indexed="8"/>
        <rFont val="Times New Roman"/>
        <family val="1"/>
        <charset val="204"/>
      </rPr>
      <t xml:space="preserve"> </t>
    </r>
    <r>
      <rPr>
        <b/>
        <sz val="8"/>
        <color indexed="8"/>
        <rFont val="Calibri"/>
        <family val="2"/>
        <charset val="204"/>
      </rPr>
      <t>Before taking over the first Watch after joining the Ship:</t>
    </r>
  </si>
  <si>
    <t>The Navigational Watch Officers (OOW) shall follow below Standing Orders at all Time they are on Duty.
 If any Difficulties arise to follow the Standing Orders, this shall be reported to the Master with no Delay.</t>
  </si>
  <si>
    <t>MASTER'S STANDING ORDERS  /  FOR BRIDGE WATCHKEEPERS</t>
  </si>
  <si>
    <t>Page 4</t>
  </si>
  <si>
    <t>High Tide</t>
  </si>
  <si>
    <t>Low Tide</t>
  </si>
  <si>
    <t>Date</t>
  </si>
  <si>
    <t xml:space="preserve">See attachment </t>
  </si>
  <si>
    <t>TIDE</t>
  </si>
  <si>
    <t>ARRIVAL:</t>
  </si>
  <si>
    <t>DEPARTURE:</t>
  </si>
  <si>
    <t>Tidal Information about the Area (LT):</t>
  </si>
  <si>
    <t>Page 5-f</t>
  </si>
  <si>
    <t>Prepared by 2nd Officer:</t>
  </si>
  <si>
    <t xml:space="preserve">             Projected 
Speed [kts]        ETA</t>
  </si>
  <si>
    <t>Chart. No.</t>
  </si>
  <si>
    <t xml:space="preserve">                    Distance [nm]
to next WP       Gone           To Go</t>
  </si>
  <si>
    <t>Waypoint Position
Latitude     Longitude</t>
  </si>
  <si>
    <t>Waypoint
 Number/Name</t>
  </si>
  <si>
    <t>Min. CPA:</t>
  </si>
  <si>
    <t>UKC (m):</t>
  </si>
  <si>
    <t>Position Fixing - Describe Inerval and Method:</t>
  </si>
  <si>
    <t>Track - RL or GC:</t>
  </si>
  <si>
    <t>Voyage Plans - Waypoint and Calculation</t>
  </si>
  <si>
    <t xml:space="preserve">                                   Instructions:                                                                     </t>
  </si>
  <si>
    <t>Page 5-e</t>
  </si>
  <si>
    <t>Page 5-5</t>
  </si>
  <si>
    <t xml:space="preserve">              Distance [nm]
to next WP                Gone</t>
  </si>
  <si>
    <t>VB/RB/PI</t>
  </si>
  <si>
    <t>min</t>
  </si>
  <si>
    <t>Port :</t>
  </si>
  <si>
    <t>Min. CPA: 0.05</t>
  </si>
  <si>
    <t>Restricted water:</t>
  </si>
  <si>
    <t>UKC (m): WP 99 - min 7.0m</t>
  </si>
  <si>
    <t>Voyage Plans - Waypoint and Calculation: Fm</t>
  </si>
  <si>
    <t>Page 5-d</t>
  </si>
  <si>
    <t>Min. CPA: 0,05nm</t>
  </si>
  <si>
    <t>UKC (m): WP 56 -8m</t>
  </si>
  <si>
    <t>Page 5-c</t>
  </si>
  <si>
    <t>GPS/AO</t>
  </si>
  <si>
    <t>Deep Sea:</t>
  </si>
  <si>
    <t>Page 5-b</t>
  </si>
  <si>
    <t xml:space="preserve">       Distance [nm]
to next WP       Gone </t>
  </si>
  <si>
    <t>Page 5-a</t>
  </si>
  <si>
    <t>30min</t>
  </si>
  <si>
    <t>Port departure:</t>
  </si>
  <si>
    <t>Min. CPA:PA / 1.00 nm</t>
  </si>
  <si>
    <t>6-20min</t>
  </si>
  <si>
    <t>Track - RL or GC:  RL</t>
  </si>
  <si>
    <t>Page 6</t>
  </si>
  <si>
    <t xml:space="preserve"> Gangway Watch</t>
  </si>
  <si>
    <t xml:space="preserve"> Ballast Monitoring</t>
  </si>
  <si>
    <t>Duty Rating(s)</t>
  </si>
  <si>
    <t>Duty Officer</t>
  </si>
  <si>
    <t>PERSONAL</t>
  </si>
  <si>
    <t>08:00-12:00                                                    13:00-18:00</t>
  </si>
  <si>
    <t>06:00-12:00                                                    18:00-24:00</t>
  </si>
  <si>
    <t>00:00-06:00                                                          12:00-18:00</t>
  </si>
  <si>
    <t>Working Shift</t>
  </si>
  <si>
    <t>Port Watch Arrangement</t>
  </si>
  <si>
    <t>Helmsman</t>
  </si>
  <si>
    <t>Assisting 
Lookout</t>
  </si>
  <si>
    <t xml:space="preserve">In Charge </t>
  </si>
  <si>
    <t>Master</t>
  </si>
  <si>
    <t>08:00-12:00                                                          20:00-24:00</t>
  </si>
  <si>
    <t>04:00-08:00                                                    16:00-20:00</t>
  </si>
  <si>
    <t>00:00-04:00                                                     12:00 – 16:00</t>
  </si>
  <si>
    <t>4. Restricted Visibility / Making Port</t>
  </si>
  <si>
    <t>08:00-12:00                                                      20:00-24:00</t>
  </si>
  <si>
    <t>3. Congested Waters</t>
  </si>
  <si>
    <t>Ch. Officer</t>
  </si>
  <si>
    <r>
      <t>2</t>
    </r>
    <r>
      <rPr>
        <vertAlign val="superscript"/>
        <sz val="8"/>
        <color indexed="8"/>
        <rFont val="Calibri"/>
        <family val="2"/>
        <charset val="204"/>
      </rPr>
      <t>nd</t>
    </r>
    <r>
      <rPr>
        <sz val="8"/>
        <color indexed="8"/>
        <rFont val="Calibri"/>
        <family val="2"/>
        <charset val="204"/>
      </rPr>
      <t xml:space="preserve"> Officer</t>
    </r>
  </si>
  <si>
    <t>08:00-12:00                                                                20:00-24:00</t>
  </si>
  <si>
    <t>Night Shift</t>
  </si>
  <si>
    <t>2. Good Visibility and open Sea, Night Time</t>
  </si>
  <si>
    <t>Lookout</t>
  </si>
  <si>
    <t xml:space="preserve">Assisting </t>
  </si>
  <si>
    <t>08:00-12:00                                                                                             20:00-24:00</t>
  </si>
  <si>
    <t>Day Shift</t>
  </si>
  <si>
    <r>
      <t>1.</t>
    </r>
    <r>
      <rPr>
        <sz val="7"/>
        <color indexed="8"/>
        <rFont val="Times New Roman"/>
        <family val="1"/>
        <charset val="204"/>
      </rPr>
      <t xml:space="preserve"> </t>
    </r>
    <r>
      <rPr>
        <sz val="8"/>
        <color indexed="8"/>
        <rFont val="Calibri"/>
        <family val="2"/>
        <charset val="204"/>
      </rPr>
      <t>Good Visibility and open Sea, Daylight</t>
    </r>
  </si>
  <si>
    <t>Bridge Team Management</t>
  </si>
  <si>
    <t xml:space="preserve">Instructions:                                                                     </t>
  </si>
  <si>
    <t>Page 7-g</t>
  </si>
  <si>
    <t>Ship's Routeing and Reporting Systems, Vessel Traffic Services, Departure from:</t>
  </si>
  <si>
    <t>Page 7-f</t>
  </si>
  <si>
    <t>Page 7-e</t>
  </si>
  <si>
    <t>Page 7-d</t>
  </si>
  <si>
    <t>Page 7-с</t>
  </si>
  <si>
    <t>Page 7-b</t>
  </si>
  <si>
    <t>Page 8-g</t>
  </si>
  <si>
    <t>Page 8-f</t>
  </si>
  <si>
    <t>Page 8-e</t>
  </si>
  <si>
    <t>Page 8-d</t>
  </si>
  <si>
    <t>Alger</t>
  </si>
  <si>
    <t>Page 8-c</t>
  </si>
  <si>
    <t>Page 8-b</t>
  </si>
  <si>
    <t>to</t>
  </si>
  <si>
    <t>Ship's Routeing and Reporting Systems, Vessel Traffic Services, En-Route from</t>
  </si>
  <si>
    <t>Page 9-g</t>
  </si>
  <si>
    <t>Ship's Routeing and Reporting Systems, Vessel Traffic Services, Arrival to:</t>
  </si>
  <si>
    <t>Page 9-f</t>
  </si>
  <si>
    <t>Page 9-e</t>
  </si>
  <si>
    <t>Page 9-d</t>
  </si>
  <si>
    <t>Page 9-c</t>
  </si>
  <si>
    <t>Page 9-b</t>
  </si>
  <si>
    <t>Ship's Routeing and Reporting Systems, Vessel Traffic Services, Arrival to :</t>
  </si>
  <si>
    <t>Page 10-g</t>
  </si>
  <si>
    <t>Sailing Directions information about the Area - Departure from:</t>
  </si>
  <si>
    <t>Page 10-f</t>
  </si>
  <si>
    <t>Page 10-e</t>
  </si>
  <si>
    <t>Page 10-d</t>
  </si>
  <si>
    <t>Page 10-c</t>
  </si>
  <si>
    <t>Page 10-b</t>
  </si>
  <si>
    <t>Sailing Directions information about the Area - Departure from :</t>
  </si>
  <si>
    <t>Page 11-g</t>
  </si>
  <si>
    <t>Ocean Passages Information about intended Route from/to:</t>
  </si>
  <si>
    <t>Page 11-f</t>
  </si>
  <si>
    <t>Page 11-e</t>
  </si>
  <si>
    <t>Page 11-d</t>
  </si>
  <si>
    <t>Page 11-c</t>
  </si>
  <si>
    <t xml:space="preserve">Ocean Passages Information about intended Route from   </t>
  </si>
  <si>
    <t>Page 12-g</t>
  </si>
  <si>
    <t>Sailing Directions information about the Area - Arrival to:</t>
  </si>
  <si>
    <t>Page 12-f</t>
  </si>
  <si>
    <t>Page 12-e</t>
  </si>
  <si>
    <t>Page 12-d</t>
  </si>
  <si>
    <t>Page 12-c</t>
  </si>
  <si>
    <t>Page 12-b</t>
  </si>
  <si>
    <t xml:space="preserve">Sailing Directions information about the Area - Arrival to </t>
  </si>
  <si>
    <t xml:space="preserve"> </t>
  </si>
  <si>
    <t xml:space="preserve">Arrival to </t>
  </si>
  <si>
    <t xml:space="preserve">Departure from </t>
  </si>
  <si>
    <t>Port</t>
  </si>
  <si>
    <t>m</t>
  </si>
  <si>
    <t>4a</t>
  </si>
  <si>
    <t xml:space="preserve">Page </t>
  </si>
  <si>
    <t xml:space="preserve">Captain </t>
  </si>
  <si>
    <t xml:space="preserve">Navigating Officer   </t>
  </si>
  <si>
    <t>APPROVED BY MASTER:</t>
  </si>
  <si>
    <t>Prepared  By:</t>
  </si>
  <si>
    <t>Air Draft on departure</t>
  </si>
  <si>
    <t>Meters</t>
  </si>
  <si>
    <r>
      <t xml:space="preserve">Under  Keel  Clearance  </t>
    </r>
    <r>
      <rPr>
        <sz val="14"/>
        <rFont val="Arial"/>
        <family val="2"/>
        <charset val="161"/>
      </rPr>
      <t>(A-B)</t>
    </r>
  </si>
  <si>
    <t>Deep.  Nav.  Draft</t>
  </si>
  <si>
    <t xml:space="preserve">  B</t>
  </si>
  <si>
    <t>Controlling  Depth</t>
  </si>
  <si>
    <t xml:space="preserve">  A</t>
  </si>
  <si>
    <t>Anticipated  Under  Keel  Clearance</t>
  </si>
  <si>
    <t>Mtrs</t>
  </si>
  <si>
    <r>
      <t xml:space="preserve">Controlling  Depth  </t>
    </r>
    <r>
      <rPr>
        <sz val="14"/>
        <rFont val="Arial"/>
        <family val="2"/>
        <charset val="161"/>
      </rPr>
      <t>(A+B-C)</t>
    </r>
  </si>
  <si>
    <t>Swell</t>
  </si>
  <si>
    <t xml:space="preserve">  C</t>
  </si>
  <si>
    <t>Port/Berth/Canal  Depth</t>
  </si>
  <si>
    <t>Corrected Controlling Depth</t>
  </si>
  <si>
    <t>Corrected Draft  (A+B+C+D)</t>
  </si>
  <si>
    <t xml:space="preserve">  D</t>
  </si>
  <si>
    <t>List</t>
  </si>
  <si>
    <t>F.W / Brackish water</t>
  </si>
  <si>
    <t>Maximum Draft</t>
  </si>
  <si>
    <t>Controllable  Draft</t>
  </si>
  <si>
    <r>
      <t xml:space="preserve">Squat   </t>
    </r>
    <r>
      <rPr>
        <sz val="14"/>
        <rFont val="Arial"/>
        <family val="2"/>
        <charset val="161"/>
      </rPr>
      <t>(H*C*C)/50</t>
    </r>
  </si>
  <si>
    <t>Block  Coefficient  D/(E*F*G)</t>
  </si>
  <si>
    <t xml:space="preserve">  H</t>
  </si>
  <si>
    <t xml:space="preserve">  G</t>
  </si>
  <si>
    <t xml:space="preserve">  F</t>
  </si>
  <si>
    <t xml:space="preserve">  E</t>
  </si>
  <si>
    <t>T</t>
  </si>
  <si>
    <t>Knts</t>
  </si>
  <si>
    <t>Vessel's  Speed    (A+B)</t>
  </si>
  <si>
    <t>Current</t>
  </si>
  <si>
    <t>Vessel's  Ground  Speed</t>
  </si>
  <si>
    <r>
      <t xml:space="preserve">  </t>
    </r>
    <r>
      <rPr>
        <b/>
        <sz val="12"/>
        <rFont val="Arial"/>
        <family val="2"/>
        <charset val="161"/>
      </rPr>
      <t>A</t>
    </r>
  </si>
  <si>
    <t>Trim</t>
  </si>
  <si>
    <t>Mean</t>
  </si>
  <si>
    <t>Loaded/Ballast</t>
  </si>
  <si>
    <t>Aft</t>
  </si>
  <si>
    <t>Voyage  No.</t>
  </si>
  <si>
    <t>Fwd</t>
  </si>
  <si>
    <t>Draught</t>
  </si>
  <si>
    <t>Vessel's  Name</t>
  </si>
  <si>
    <t>General  Information</t>
  </si>
  <si>
    <t>Anticipated  Under  Keel  Clearance  Calculations</t>
  </si>
  <si>
    <t>4b</t>
  </si>
  <si>
    <t>Air Draft on arrival</t>
  </si>
  <si>
    <t>air Aft</t>
  </si>
  <si>
    <t>Therefore the new air draft is calculated as follows</t>
  </si>
  <si>
    <t>T t x air</t>
  </si>
  <si>
    <t>L</t>
  </si>
  <si>
    <t>Change in air draft (from the draft at aft marks)</t>
  </si>
  <si>
    <r>
      <rPr>
        <b/>
        <sz val="11"/>
        <color indexed="8"/>
        <rFont val="Calibri"/>
        <family val="2"/>
        <charset val="204"/>
      </rPr>
      <t>KTM</t>
    </r>
    <r>
      <rPr>
        <sz val="11"/>
        <color indexed="8"/>
        <rFont val="Calibri"/>
        <family val="2"/>
        <charset val="204"/>
      </rPr>
      <t xml:space="preserve"> = Distance from the keel to the high point (mast)</t>
    </r>
  </si>
  <si>
    <r>
      <rPr>
        <b/>
        <sz val="11"/>
        <color indexed="8"/>
        <rFont val="Calibri"/>
        <family val="2"/>
        <charset val="204"/>
      </rPr>
      <t>x</t>
    </r>
    <r>
      <rPr>
        <sz val="11"/>
        <color indexed="8"/>
        <rFont val="Calibri"/>
        <family val="2"/>
        <charset val="204"/>
      </rPr>
      <t xml:space="preserve"> = Distance from aft marks to highest point (aft = -ve)</t>
    </r>
  </si>
  <si>
    <r>
      <rPr>
        <b/>
        <sz val="11"/>
        <color indexed="8"/>
        <rFont val="Calibri"/>
        <family val="2"/>
        <charset val="204"/>
      </rPr>
      <t>t</t>
    </r>
    <r>
      <rPr>
        <sz val="11"/>
        <color indexed="8"/>
        <rFont val="Calibri"/>
        <family val="2"/>
        <charset val="204"/>
      </rPr>
      <t xml:space="preserve"> = Trim between marks (m) ( Fwd T - Aft T ) therefore stern trim is negative</t>
    </r>
  </si>
  <si>
    <r>
      <rPr>
        <b/>
        <sz val="11"/>
        <color indexed="8"/>
        <rFont val="Calibri"/>
        <family val="2"/>
        <charset val="204"/>
      </rPr>
      <t>Fwd T</t>
    </r>
    <r>
      <rPr>
        <sz val="11"/>
        <color indexed="8"/>
        <rFont val="Calibri"/>
        <family val="2"/>
        <charset val="204"/>
      </rPr>
      <t xml:space="preserve"> = Draft at forward marks</t>
    </r>
  </si>
  <si>
    <r>
      <rPr>
        <b/>
        <sz val="11"/>
        <color indexed="8"/>
        <rFont val="Calibri"/>
        <family val="2"/>
        <charset val="204"/>
      </rPr>
      <t>Aft T</t>
    </r>
    <r>
      <rPr>
        <sz val="11"/>
        <color indexed="8"/>
        <rFont val="Calibri"/>
        <family val="2"/>
        <charset val="204"/>
      </rPr>
      <t xml:space="preserve"> = Draft at aft marks</t>
    </r>
  </si>
  <si>
    <r>
      <rPr>
        <b/>
        <sz val="11"/>
        <color indexed="8"/>
        <rFont val="Calibri"/>
        <family val="2"/>
        <charset val="204"/>
      </rPr>
      <t>L</t>
    </r>
    <r>
      <rPr>
        <sz val="11"/>
        <color indexed="8"/>
        <rFont val="Calibri"/>
        <family val="2"/>
        <charset val="204"/>
      </rPr>
      <t xml:space="preserve"> = Distance between forward and aft marks (m)</t>
    </r>
  </si>
  <si>
    <t>The air draft at any trim can be calculated as follows.</t>
  </si>
  <si>
    <t>AIR DRAFT</t>
  </si>
  <si>
    <t xml:space="preserve"> KTM - Taft - δTair</t>
  </si>
  <si>
    <t>Tair   =</t>
  </si>
  <si>
    <r>
      <rPr>
        <b/>
        <i/>
        <sz val="20"/>
        <color indexed="8"/>
        <rFont val="Times New Roman"/>
        <family val="1"/>
        <charset val="204"/>
      </rPr>
      <t>T</t>
    </r>
    <r>
      <rPr>
        <b/>
        <i/>
        <sz val="14"/>
        <color indexed="8"/>
        <rFont val="Times New Roman"/>
        <family val="1"/>
        <charset val="204"/>
      </rPr>
      <t xml:space="preserve">air  </t>
    </r>
  </si>
  <si>
    <t>t * x</t>
  </si>
  <si>
    <t>δTair   =</t>
  </si>
  <si>
    <t xml:space="preserve">δTair </t>
  </si>
  <si>
    <t>KTM</t>
  </si>
  <si>
    <t>x</t>
  </si>
  <si>
    <r>
      <rPr>
        <b/>
        <i/>
        <sz val="18"/>
        <color indexed="8"/>
        <rFont val="Times New Roman"/>
        <family val="1"/>
        <charset val="204"/>
      </rPr>
      <t>T</t>
    </r>
    <r>
      <rPr>
        <b/>
        <i/>
        <sz val="10"/>
        <color indexed="8"/>
        <rFont val="Times New Roman"/>
        <family val="1"/>
        <charset val="204"/>
      </rPr>
      <t>aft</t>
    </r>
  </si>
  <si>
    <r>
      <rPr>
        <b/>
        <i/>
        <sz val="18"/>
        <color indexed="8"/>
        <rFont val="Times New Roman"/>
        <family val="1"/>
        <charset val="204"/>
      </rPr>
      <t>T</t>
    </r>
    <r>
      <rPr>
        <b/>
        <i/>
        <sz val="9"/>
        <color indexed="8"/>
        <rFont val="Times New Roman"/>
        <family val="1"/>
        <charset val="204"/>
      </rPr>
      <t>fwd</t>
    </r>
  </si>
  <si>
    <t>Attacment to Voyage Plan</t>
  </si>
  <si>
    <t xml:space="preserve">    Distance [nm]
to next WP            Gone</t>
  </si>
  <si>
    <t xml:space="preserve">Voyage Plans - Waypoint and Calculation: Fm berth  to   berth </t>
  </si>
  <si>
    <t>"PAPUA"</t>
  </si>
  <si>
    <t>Not hazard cargo</t>
  </si>
  <si>
    <t>UKC[m]:</t>
  </si>
  <si>
    <t>Depth of water[m]:</t>
  </si>
  <si>
    <t>Date   ETA</t>
  </si>
  <si>
    <t>Admiralty Publications</t>
  </si>
  <si>
    <t>OS De Paz</t>
  </si>
  <si>
    <r>
      <t>2</t>
    </r>
    <r>
      <rPr>
        <vertAlign val="superscript"/>
        <sz val="8"/>
        <color indexed="8"/>
        <rFont val="Calibri"/>
        <family val="2"/>
        <charset val="204"/>
      </rPr>
      <t>nd</t>
    </r>
    <r>
      <rPr>
        <sz val="8"/>
        <color indexed="8"/>
        <rFont val="Calibri"/>
        <family val="2"/>
        <charset val="204"/>
      </rPr>
      <t xml:space="preserve"> Officer  Mochulko R.</t>
    </r>
  </si>
  <si>
    <t>Ch. Officer Matvienko G.</t>
  </si>
  <si>
    <t>Water Ingress  Alarm activated, or other Signs of Water Ingress present according to Circ.1143 and SMS Manual.</t>
  </si>
  <si>
    <t>AB Perez J.</t>
  </si>
  <si>
    <t>AB Dano D.</t>
  </si>
  <si>
    <t>OS Necesario</t>
  </si>
  <si>
    <t>XXXX</t>
  </si>
  <si>
    <t>Region B</t>
  </si>
  <si>
    <t>Arrival</t>
  </si>
  <si>
    <t>OS De Paz/AB Dano  D.</t>
  </si>
  <si>
    <t>OS De Paz.</t>
  </si>
  <si>
    <t>SEE ATTACHMENT</t>
  </si>
  <si>
    <t>TIME</t>
  </si>
  <si>
    <t>LOA</t>
  </si>
  <si>
    <t>Restricted waters:</t>
  </si>
  <si>
    <t>1hour</t>
  </si>
  <si>
    <t>UKC (m): min 1 m a/p Company UKC Policy</t>
  </si>
  <si>
    <t>ADP</t>
  </si>
  <si>
    <t>AB Perez J./ OS Necesario G.</t>
  </si>
  <si>
    <t>Departure</t>
  </si>
  <si>
    <t xml:space="preserve">block coefficient: </t>
  </si>
  <si>
    <t>MDO</t>
  </si>
  <si>
    <t>quantity of hours running in</t>
  </si>
  <si>
    <t>at sea</t>
  </si>
  <si>
    <t>Note: All figures are in meters</t>
  </si>
  <si>
    <t>Depths</t>
  </si>
  <si>
    <t>12min</t>
  </si>
  <si>
    <t>TIDE TABLES</t>
  </si>
  <si>
    <t>Page 7</t>
  </si>
  <si>
    <t>Page 8</t>
  </si>
  <si>
    <t>Page 9</t>
  </si>
  <si>
    <t>Page 10</t>
  </si>
  <si>
    <t>Page 11</t>
  </si>
  <si>
    <t>Page 12</t>
  </si>
  <si>
    <t>Min. CPA:  PA / 1.00 Nm</t>
  </si>
  <si>
    <t>UKC (m): min 1 metre a/p Company UKC Policy</t>
  </si>
  <si>
    <t>Evaporation average</t>
  </si>
  <si>
    <t xml:space="preserve">ARRIVAL </t>
  </si>
  <si>
    <t>See Attachment</t>
  </si>
  <si>
    <t>PASSAGE PLAN: Berth-to-Berth</t>
  </si>
  <si>
    <t>SEE ATTACHED</t>
  </si>
  <si>
    <t>Barcarena, Brazil</t>
  </si>
  <si>
    <t>UTC 3W</t>
  </si>
  <si>
    <t>BOIA 1</t>
  </si>
  <si>
    <t>00° 15.000' S</t>
  </si>
  <si>
    <t>047° 54.200' W</t>
  </si>
  <si>
    <t>SALAO</t>
  </si>
  <si>
    <t>00° 17.700' S</t>
  </si>
  <si>
    <t>047° 58.000' W</t>
  </si>
  <si>
    <t>Boia 3-2</t>
  </si>
  <si>
    <t>00° 18.450' S</t>
  </si>
  <si>
    <t>048° 00.000' W</t>
  </si>
  <si>
    <t>XINGU</t>
  </si>
  <si>
    <t>00° 19.500' S</t>
  </si>
  <si>
    <t>048° 03.200' W</t>
  </si>
  <si>
    <t>MONJUI</t>
  </si>
  <si>
    <t>00° 23.900' S</t>
  </si>
  <si>
    <t>048° 11.300' W</t>
  </si>
  <si>
    <t>Fundao</t>
  </si>
  <si>
    <t>00° 25.750' S</t>
  </si>
  <si>
    <t>048° 12.800' W</t>
  </si>
  <si>
    <t>QUIRIRI</t>
  </si>
  <si>
    <t>00° 29.300' S</t>
  </si>
  <si>
    <t>048° 15.900' W</t>
  </si>
  <si>
    <t>Coroa</t>
  </si>
  <si>
    <t>00° 32.000' S</t>
  </si>
  <si>
    <t>048° 18.300' W</t>
  </si>
  <si>
    <t>PTA TURE</t>
  </si>
  <si>
    <t>00° 36.300' S</t>
  </si>
  <si>
    <t>048° 21.650' W</t>
  </si>
  <si>
    <t>SOURE</t>
  </si>
  <si>
    <t>00° 41.200' S</t>
  </si>
  <si>
    <t>048° 24.200' W</t>
  </si>
  <si>
    <t>BOIA 8</t>
  </si>
  <si>
    <t>00° 50.000' S</t>
  </si>
  <si>
    <t>048° 29.000' W</t>
  </si>
  <si>
    <t>JOANES</t>
  </si>
  <si>
    <t>00° 52.500' S</t>
  </si>
  <si>
    <t>BOIA 10</t>
  </si>
  <si>
    <t>00° 55.500' S</t>
  </si>
  <si>
    <t>048° 26.400' W</t>
  </si>
  <si>
    <t>PARAISO</t>
  </si>
  <si>
    <t>00° 59.350' S</t>
  </si>
  <si>
    <t>MOSQUEIRO</t>
  </si>
  <si>
    <t>048° 31.500' W</t>
  </si>
  <si>
    <t>Squat [m]: (5 kts)</t>
  </si>
  <si>
    <t>Rio Para Pilots</t>
  </si>
  <si>
    <t xml:space="preserve">Ch 16; 11  </t>
  </si>
  <si>
    <t>+55(0)9140066550</t>
  </si>
  <si>
    <t>at Mosquero Pilot Station (1°06'0"S / 048°29'5"W)</t>
  </si>
  <si>
    <t xml:space="preserve"> secretaria@belempilot.com.br</t>
  </si>
  <si>
    <t>See Navarea V Coastal warnings</t>
  </si>
  <si>
    <t>See attached</t>
  </si>
  <si>
    <t>See attachment</t>
  </si>
  <si>
    <t>See  attachment</t>
  </si>
  <si>
    <t>ILHA CARNAPIJO</t>
  </si>
  <si>
    <t>01° 26.000' S</t>
  </si>
  <si>
    <t>048° 44.000' W</t>
  </si>
  <si>
    <t>BERTH</t>
  </si>
  <si>
    <t>01° 30.364' S</t>
  </si>
  <si>
    <t>048° 44.249' W</t>
  </si>
  <si>
    <t>FW</t>
  </si>
  <si>
    <t>Squat [m]: (2 kts)</t>
  </si>
  <si>
    <t>07.05.2017</t>
  </si>
  <si>
    <t>Barcarena</t>
  </si>
  <si>
    <t>UTC 2E</t>
  </si>
  <si>
    <t>Kaliningrad,Russia</t>
  </si>
  <si>
    <t>Totall</t>
  </si>
  <si>
    <t>5 hours to be advanced</t>
  </si>
  <si>
    <t>Soya Bean</t>
  </si>
  <si>
    <t>Region A</t>
  </si>
  <si>
    <t>Loaded</t>
  </si>
  <si>
    <t>1915,1916,1917</t>
  </si>
  <si>
    <t>3959,520,4216,4115,4103,1104,2643,2647,2648,442,2454,2450,2451,1892,323,x1630,1631,1632,1423,1422,1402,2107,2108,2589,2596,938,2597,2117,2601,2945,2014,2040</t>
  </si>
  <si>
    <t>NTM 19/17</t>
  </si>
  <si>
    <t>ETD from berth:</t>
  </si>
  <si>
    <t>ETA to Berth:</t>
  </si>
  <si>
    <t>Chief Officer to be available at all times in Port. In case of Emergency call the Master.</t>
  </si>
  <si>
    <t>Approaching to Mosqueiro</t>
  </si>
  <si>
    <t>01° 10.000' S</t>
  </si>
  <si>
    <t>048° 32.200' W</t>
  </si>
  <si>
    <t>01° 05.800' S</t>
  </si>
  <si>
    <t>RW Buoy</t>
  </si>
  <si>
    <t>00° 13.000' S</t>
  </si>
  <si>
    <t>047° 50.000' W</t>
  </si>
  <si>
    <t>Open waters</t>
  </si>
  <si>
    <t>00° 10.000' N</t>
  </si>
  <si>
    <t>047° 25.000' W</t>
  </si>
  <si>
    <t>OUT OF SISTRAM</t>
  </si>
  <si>
    <t>10° 00.000' N</t>
  </si>
  <si>
    <t>041° 39.600' W</t>
  </si>
  <si>
    <t>GC</t>
  </si>
  <si>
    <t>12° 44.000' N</t>
  </si>
  <si>
    <t>040° 00.000' W</t>
  </si>
  <si>
    <t>27° 15.000' N</t>
  </si>
  <si>
    <t>030° 00.000' W</t>
  </si>
  <si>
    <t>33° 11.700' N</t>
  </si>
  <si>
    <t>025° 00.000' W</t>
  </si>
  <si>
    <t>38° 15.000' N</t>
  </si>
  <si>
    <t>020° 00.000' W</t>
  </si>
  <si>
    <t>42° 30.700' N</t>
  </si>
  <si>
    <t>015° 00.000' W</t>
  </si>
  <si>
    <t>46° 04.000' N</t>
  </si>
  <si>
    <t>010° 00.000' W</t>
  </si>
  <si>
    <t>OUESSANT</t>
  </si>
  <si>
    <t>48° 36.000' N</t>
  </si>
  <si>
    <t>005° 46.500' W</t>
  </si>
  <si>
    <t>48° 45.000' N</t>
  </si>
  <si>
    <t>005° 38.000' W</t>
  </si>
  <si>
    <t>SECA</t>
  </si>
  <si>
    <t>49° 00.000' N</t>
  </si>
  <si>
    <t>005° 00.000' W</t>
  </si>
  <si>
    <t>GASQUETS</t>
  </si>
  <si>
    <t>49° 49.000' N</t>
  </si>
  <si>
    <t>002° 52.000' W</t>
  </si>
  <si>
    <t>TSS</t>
  </si>
  <si>
    <t>50° 29.500' N</t>
  </si>
  <si>
    <t>000° 56.500' E</t>
  </si>
  <si>
    <t>50° 42.000' N</t>
  </si>
  <si>
    <t>001° 21.000' E</t>
  </si>
  <si>
    <t>Cap Gris Nez</t>
  </si>
  <si>
    <t>50° 55.000' N</t>
  </si>
  <si>
    <t>001° 27.000' E</t>
  </si>
  <si>
    <t>Dover</t>
  </si>
  <si>
    <t>51° 08.000' N</t>
  </si>
  <si>
    <t>001° 48.000' E</t>
  </si>
  <si>
    <t>Sandettie E Buoy</t>
  </si>
  <si>
    <t>51° 14.000' N</t>
  </si>
  <si>
    <t>002° 06.500' E</t>
  </si>
  <si>
    <t>Garden City Buoy</t>
  </si>
  <si>
    <t>51° 27.500' N</t>
  </si>
  <si>
    <t>002° 12.000' E</t>
  </si>
  <si>
    <t>West Hinder</t>
  </si>
  <si>
    <t>51° 47.000' N</t>
  </si>
  <si>
    <t>002° 39.000' E</t>
  </si>
  <si>
    <t>North Hinder TSS</t>
  </si>
  <si>
    <t>52° 11.800' N</t>
  </si>
  <si>
    <t>002° 42.500' E</t>
  </si>
  <si>
    <t>07-05-2017 21:43</t>
  </si>
  <si>
    <t>08-05-2017 00:12</t>
  </si>
  <si>
    <t>08-05-2017 00:43</t>
  </si>
  <si>
    <t>08-05-2017 01:25</t>
  </si>
  <si>
    <t>08-05-2017 01:44</t>
  </si>
  <si>
    <t>08-05-2017 02:03</t>
  </si>
  <si>
    <t>08-05-2017 02:16</t>
  </si>
  <si>
    <t>08-05-2017 03:06</t>
  </si>
  <si>
    <t>08-05-2017 03:33</t>
  </si>
  <si>
    <t>08-05-2017 04:01</t>
  </si>
  <si>
    <t>08-05-2017 04:19</t>
  </si>
  <si>
    <t>08-05-2017 04:42</t>
  </si>
  <si>
    <t>08-05-2017 04:54</t>
  </si>
  <si>
    <t>08-05-2017 05:40</t>
  </si>
  <si>
    <t>08-05-2017 05:57</t>
  </si>
  <si>
    <t>08-05-2017 06:08</t>
  </si>
  <si>
    <t>08-05-2017 06:31</t>
  </si>
  <si>
    <t>08-05-2017 06:51</t>
  </si>
  <si>
    <t>08-05-2017 09:16</t>
  </si>
  <si>
    <t>10-05-2017 09:53</t>
  </si>
  <si>
    <t>10-05-2017 23:29</t>
  </si>
  <si>
    <t>14-05-2017 01:23</t>
  </si>
  <si>
    <t>15-05-2017 08:51</t>
  </si>
  <si>
    <t>16-05-2017 12:38</t>
  </si>
  <si>
    <t>17-05-2017 13:09</t>
  </si>
  <si>
    <t>18-05-2017 10:48</t>
  </si>
  <si>
    <t>19-05-2017 03:13</t>
  </si>
  <si>
    <t>19-05-2017 03:58</t>
  </si>
  <si>
    <t>19-05-2017 06:04</t>
  </si>
  <si>
    <t>19-05-2017 12:59</t>
  </si>
  <si>
    <t>19-05-2017 23:52</t>
  </si>
  <si>
    <t>20-05-2017 01:18</t>
  </si>
  <si>
    <t>20-05-2017 02:16</t>
  </si>
  <si>
    <t>20-05-2017 03:36</t>
  </si>
  <si>
    <t>20-05-2017 04:32</t>
  </si>
  <si>
    <t>20-05-2017 05:32</t>
  </si>
  <si>
    <t>20-05-2017 07:22</t>
  </si>
  <si>
    <t>20-05-2017 09:09</t>
  </si>
  <si>
    <t>Off Brown ridge TSS</t>
  </si>
  <si>
    <t>52° 54.500' N</t>
  </si>
  <si>
    <t>003° 20.300' E</t>
  </si>
  <si>
    <t>Nieuw Zeeland</t>
  </si>
  <si>
    <t>53° 29.700' N</t>
  </si>
  <si>
    <t>003° 44.800' E</t>
  </si>
  <si>
    <t>West Friesland TSS</t>
  </si>
  <si>
    <t>53° 46.300' N</t>
  </si>
  <si>
    <t>004° 21.500' E</t>
  </si>
  <si>
    <t>Friesland Junction</t>
  </si>
  <si>
    <t>53° 56.000' N</t>
  </si>
  <si>
    <t>004° 37.000' E</t>
  </si>
  <si>
    <t>54° 10.000' N</t>
  </si>
  <si>
    <t>004° 41.300' E</t>
  </si>
  <si>
    <t>Bragerne</t>
  </si>
  <si>
    <t>57° 10.000' N</t>
  </si>
  <si>
    <t>008° 05.500' E</t>
  </si>
  <si>
    <t>North of Denmark</t>
  </si>
  <si>
    <t>57° 40.000' N</t>
  </si>
  <si>
    <t>009° 20.000' E</t>
  </si>
  <si>
    <t>SKAW</t>
  </si>
  <si>
    <t>57° 47.500' N</t>
  </si>
  <si>
    <t>010° 40.000' E</t>
  </si>
  <si>
    <t>57° 46.000' N</t>
  </si>
  <si>
    <t>010° 47.700' E</t>
  </si>
  <si>
    <t>ROUTE T</t>
  </si>
  <si>
    <t>57° 27.800' N</t>
  </si>
  <si>
    <t>011° 24.200' E</t>
  </si>
  <si>
    <t>56° 45.300' N</t>
  </si>
  <si>
    <t>011° 52.100' E</t>
  </si>
  <si>
    <t>56° 20.800' N</t>
  </si>
  <si>
    <t>011° 26.150' E</t>
  </si>
  <si>
    <t>56° 10.500' N</t>
  </si>
  <si>
    <t>011° 16.050' E</t>
  </si>
  <si>
    <t>56° 06.200' N</t>
  </si>
  <si>
    <t>011° 08.100' E</t>
  </si>
  <si>
    <t>56° 01.400' N</t>
  </si>
  <si>
    <t>011° 04.800' E</t>
  </si>
  <si>
    <t>55° 57.700' N</t>
  </si>
  <si>
    <t>011° 00.200' E</t>
  </si>
  <si>
    <t>55° 57.100' N</t>
  </si>
  <si>
    <t>010° 59.600' E</t>
  </si>
  <si>
    <t>55° 55.250' N</t>
  </si>
  <si>
    <t>010° 57.000' E</t>
  </si>
  <si>
    <t>55° 49.600' N</t>
  </si>
  <si>
    <t>010° 48.500' E</t>
  </si>
  <si>
    <t>55° 45.500' N</t>
  </si>
  <si>
    <t>010° 48.200' E</t>
  </si>
  <si>
    <t>55° 38.750' N</t>
  </si>
  <si>
    <t>010° 46.400' E</t>
  </si>
  <si>
    <t>55° 30.600' N</t>
  </si>
  <si>
    <t>010° 52.000' E</t>
  </si>
  <si>
    <t>55° 22.100' N</t>
  </si>
  <si>
    <t>011° 01.950' E</t>
  </si>
  <si>
    <t>55° 18.800' N</t>
  </si>
  <si>
    <t>55° 13.800' N</t>
  </si>
  <si>
    <t>011° 05.900' E</t>
  </si>
  <si>
    <t>55° 12.300' N</t>
  </si>
  <si>
    <t>011° 05.800' E</t>
  </si>
  <si>
    <t>55° 10.000' N</t>
  </si>
  <si>
    <t>011° 02.900' E</t>
  </si>
  <si>
    <t>54° 59.500' N</t>
  </si>
  <si>
    <t>011° 01.000' E</t>
  </si>
  <si>
    <t>54° 55.000' N</t>
  </si>
  <si>
    <t>010° 53.700' E</t>
  </si>
  <si>
    <t>54° 50.000' N</t>
  </si>
  <si>
    <t>010° 51.500' E</t>
  </si>
  <si>
    <t>54° 42.000' N</t>
  </si>
  <si>
    <t>010° 52.350' E</t>
  </si>
  <si>
    <t>54° 35.750' N</t>
  </si>
  <si>
    <t>011° 08.700' E</t>
  </si>
  <si>
    <t>54° 24.800' N</t>
  </si>
  <si>
    <t>011° 46.900' E</t>
  </si>
  <si>
    <t>DW Route</t>
  </si>
  <si>
    <t>012° 10.500' E</t>
  </si>
  <si>
    <t>54° 27.300' N</t>
  </si>
  <si>
    <t>012° 14.000' E</t>
  </si>
  <si>
    <t>54° 31.000' N</t>
  </si>
  <si>
    <t>012° 16.200' E</t>
  </si>
  <si>
    <t>54° 35.000' N</t>
  </si>
  <si>
    <t>012° 18.000' E</t>
  </si>
  <si>
    <t>54° 44.600' N</t>
  </si>
  <si>
    <t>012° 42.000' E</t>
  </si>
  <si>
    <t>Arkona Buoy</t>
  </si>
  <si>
    <t>54° 44.200' N</t>
  </si>
  <si>
    <t>013° 42.000' E</t>
  </si>
  <si>
    <t>54° 35.700' N</t>
  </si>
  <si>
    <t>014° 23.900' E</t>
  </si>
  <si>
    <t>20-05-2017 12:37</t>
  </si>
  <si>
    <t>20-05-2017 15:21</t>
  </si>
  <si>
    <t>20-05-2017 17:19</t>
  </si>
  <si>
    <t>20-05-2017 18:16</t>
  </si>
  <si>
    <t>20-05-2017 19:17</t>
  </si>
  <si>
    <t>21-05-2017 10:35</t>
  </si>
  <si>
    <t>21-05-2017 14:11</t>
  </si>
  <si>
    <t>21-05-2017 17:17</t>
  </si>
  <si>
    <t>21-05-2017 17:36</t>
  </si>
  <si>
    <t>21-05-2017 19:31</t>
  </si>
  <si>
    <t>21-05-2017 22:45</t>
  </si>
  <si>
    <t>22-05-2017 00:47</t>
  </si>
  <si>
    <t>22-05-2017 01:37</t>
  </si>
  <si>
    <t>22-05-2017 02:03</t>
  </si>
  <si>
    <t>22-05-2017 02:26</t>
  </si>
  <si>
    <t>22-05-2017 02:45</t>
  </si>
  <si>
    <t>22-05-2017 02:48</t>
  </si>
  <si>
    <t>22-05-2017 02:58</t>
  </si>
  <si>
    <t>22-05-2017 03:30</t>
  </si>
  <si>
    <t>22-05-2017 03:47</t>
  </si>
  <si>
    <t>22-05-2017 04:17</t>
  </si>
  <si>
    <t>22-05-2017 04:54</t>
  </si>
  <si>
    <t>22-05-2017 05:38</t>
  </si>
  <si>
    <t>22-05-2017 05:52</t>
  </si>
  <si>
    <t>22-05-2017 06:16</t>
  </si>
  <si>
    <t>22-05-2017 06:22</t>
  </si>
  <si>
    <t>22-05-2017 06:34</t>
  </si>
  <si>
    <t>22-05-2017 07:20</t>
  </si>
  <si>
    <t>22-05-2017 07:46</t>
  </si>
  <si>
    <t>22-05-2017 08:08</t>
  </si>
  <si>
    <t>22-05-2017 08:43</t>
  </si>
  <si>
    <t>22-05-2017 09:32</t>
  </si>
  <si>
    <t>22-05-2017 11:18</t>
  </si>
  <si>
    <t>22-05-2017 12:17</t>
  </si>
  <si>
    <t>22-05-2017 12:31</t>
  </si>
  <si>
    <t>22-05-2017 12:48</t>
  </si>
  <si>
    <t>22-05-2017 13:05</t>
  </si>
  <si>
    <t>22-05-2017 14:18</t>
  </si>
  <si>
    <t>22-05-2017 16:47</t>
  </si>
  <si>
    <t>22-05-2017 18:38</t>
  </si>
  <si>
    <t>STOLPE BANK TSS</t>
  </si>
  <si>
    <t>54° 48.500' N</t>
  </si>
  <si>
    <t>016° 51.900' E</t>
  </si>
  <si>
    <t>54° 53.000' N</t>
  </si>
  <si>
    <t>017° 23.000' E</t>
  </si>
  <si>
    <t>54° 52.600' N</t>
  </si>
  <si>
    <t>017° 47.800' E</t>
  </si>
  <si>
    <t>Wladyslawowo</t>
  </si>
  <si>
    <t>54° 57.500' N</t>
  </si>
  <si>
    <t>018° 30.000' E</t>
  </si>
  <si>
    <t>Fairway</t>
  </si>
  <si>
    <t>54° 49.250' N</t>
  </si>
  <si>
    <t>019° 20.570' E</t>
  </si>
  <si>
    <t>54° 45.265' N</t>
  </si>
  <si>
    <t>019° 34.520' E</t>
  </si>
  <si>
    <t>54° 41.300' N</t>
  </si>
  <si>
    <t>019° 44.850' E</t>
  </si>
  <si>
    <t>Baltiysk Pilot</t>
  </si>
  <si>
    <t>54° 39.700' N</t>
  </si>
  <si>
    <t>019° 50.000' E</t>
  </si>
  <si>
    <t>Breakwaters</t>
  </si>
  <si>
    <t>54° 38.920' N</t>
  </si>
  <si>
    <t>019° 51.960' E</t>
  </si>
  <si>
    <t>Maritime Canal</t>
  </si>
  <si>
    <t>54° 38.078' N</t>
  </si>
  <si>
    <t>019° 53.351' E</t>
  </si>
  <si>
    <t>54° 37.975' N</t>
  </si>
  <si>
    <t>019° 53.607' E</t>
  </si>
  <si>
    <t>54° 37.950' N</t>
  </si>
  <si>
    <t>019° 53.950' E</t>
  </si>
  <si>
    <t>54° 37.965' N</t>
  </si>
  <si>
    <t>019° 55.400' E</t>
  </si>
  <si>
    <t>Stvornaya Spit</t>
  </si>
  <si>
    <t>54° 38.395' N</t>
  </si>
  <si>
    <t>020° 01.075' E</t>
  </si>
  <si>
    <t>Pribrezhnii Transit</t>
  </si>
  <si>
    <t>54° 39.180' N</t>
  </si>
  <si>
    <t>020° 06.530' E</t>
  </si>
  <si>
    <t>Komsomolskiy</t>
  </si>
  <si>
    <t>54° 39.375' N</t>
  </si>
  <si>
    <t>020° 07.080' E</t>
  </si>
  <si>
    <t>Povorot Izhevskiy</t>
  </si>
  <si>
    <t>54° 41.000' N</t>
  </si>
  <si>
    <t>020° 09.850' E</t>
  </si>
  <si>
    <t>54° 41.200' N</t>
  </si>
  <si>
    <t>020° 10.750' E</t>
  </si>
  <si>
    <t>020° 11.700' E</t>
  </si>
  <si>
    <t>54° 41.400' N</t>
  </si>
  <si>
    <t>23-05-2017 00:50</t>
  </si>
  <si>
    <t>23-05-2017 02:09</t>
  </si>
  <si>
    <t>23-05-2017 03:10</t>
  </si>
  <si>
    <t>23-05-2017 04:57</t>
  </si>
  <si>
    <t>23-05-2017 07:07</t>
  </si>
  <si>
    <t>23-05-2017 07:52</t>
  </si>
  <si>
    <t>23-05-2017 08:35</t>
  </si>
  <si>
    <t>23-05-2017 09:09</t>
  </si>
  <si>
    <t>23-05-2017 09:18</t>
  </si>
  <si>
    <t>23-05-2017 09:30</t>
  </si>
  <si>
    <t>23-05-2017 09:32</t>
  </si>
  <si>
    <t>23-05-2017 09:34</t>
  </si>
  <si>
    <t>23-05-2017 09:42</t>
  </si>
  <si>
    <t>23-05-2017 10:15</t>
  </si>
  <si>
    <t>23-05-2017 10:48</t>
  </si>
  <si>
    <t>23-05-2017 10:52</t>
  </si>
  <si>
    <t>23-05-2017 11:15</t>
  </si>
  <si>
    <t>23-05-2017 11:20</t>
  </si>
  <si>
    <t>23-05-2017 11:26</t>
  </si>
  <si>
    <t>020° 12.160' E</t>
  </si>
  <si>
    <t>23-05-2017 11:36</t>
  </si>
  <si>
    <t>Voyage Plans - Waypoint and Calculation: Fm Berth   to Berth.</t>
  </si>
  <si>
    <t>x1630</t>
  </si>
  <si>
    <t>Berth Sodrugestvo</t>
  </si>
  <si>
    <t>In case chart depth is more than 50 mtrs -  it's considered as Deep Water</t>
  </si>
  <si>
    <t>ETD:07-05-17 21:00</t>
  </si>
  <si>
    <t>F-Acores, D- Coruna,A - Corsen,Niton-E,K; Oostende-V,T;Netherlands -P,Pinneberg -S,Grimeton-I</t>
  </si>
  <si>
    <t>Gislovshammar-J</t>
  </si>
  <si>
    <t>5,1,67,22,27,28,55,18,19</t>
  </si>
  <si>
    <t>Ch 16</t>
  </si>
  <si>
    <t>+7(8)4012 362145</t>
  </si>
  <si>
    <t>sudskaliningrad@kld.rosmorport.ru</t>
  </si>
  <si>
    <t xml:space="preserve"> 54°39′·70N 19°50′·00E</t>
  </si>
  <si>
    <t>N/A at Baltic Sea</t>
  </si>
  <si>
    <t>Depends on tide</t>
  </si>
  <si>
    <t>up tp 3 kts</t>
  </si>
  <si>
    <t>The  congested area includes a English channel,Dover Strait and approaching to Skaw,Great belt; Crossing  taffic(ferries) expected in Dover Strait</t>
  </si>
  <si>
    <r>
      <t>All mentioned areas marked on chart. Particular attention to be  carried out in the Baltic Sea - Special area as per Marpol.
SECA border - 005</t>
    </r>
    <r>
      <rPr>
        <b/>
        <sz val="10"/>
        <color theme="1"/>
        <rFont val="Calibri"/>
        <family val="2"/>
      </rPr>
      <t>°</t>
    </r>
    <r>
      <rPr>
        <b/>
        <sz val="11"/>
        <color theme="1"/>
        <rFont val="Calibri"/>
        <family val="2"/>
      </rPr>
      <t>00.W - Waypoint #29 - Engine room to be informed in advance</t>
    </r>
  </si>
  <si>
    <t>Evaporation rate depends on temperature of sea water</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</si>
</sst>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
    <numFmt numFmtId="165" formatCode="_([$€-2]* #,##0.00_);_([$€-2]* \(#,##0.00\);_([$€-2]* &quot;-&quot;??_)"/>
    <numFmt numFmtId="166" formatCode="0.000"/>
    <numFmt numFmtId="167" formatCode="0.00\m\t"/>
    <numFmt numFmtId="168" formatCode="0\l\t\r"/>
    <numFmt numFmtId="169" formatCode="0\m\t"/>
    <numFmt numFmtId="170" formatCode="dd/mm/yy\ h:mm;@"/>
    <numFmt numFmtId="171" formatCode="00\°00.0&quot;' N &quot;;00\°00.0&quot;' S &quot;"/>
    <numFmt numFmtId="172" formatCode="[$-F800]dddd\,\ mmmm\ dd\,\ yyyy"/>
    <numFmt numFmtId="173" formatCode="d/mm/yyyy;@"/>
    <numFmt numFmtId="174" formatCode="0.0&quot;m&quot;"/>
    <numFmt numFmtId="175" formatCode="0.0&quot;kts&quot;"/>
    <numFmt numFmtId="176" formatCode="&quot;BAC&quot;0"/>
    <numFmt numFmtId="177" formatCode="&quot;&gt;&quot;0.0&quot;m&quot;"/>
    <numFmt numFmtId="178" formatCode="&quot;Buoy No.&quot;\ \'0\'"/>
    <numFmt numFmtId="179" formatCode="0\ \W\P"/>
    <numFmt numFmtId="180" formatCode="#,##0.000"/>
    <numFmt numFmtId="181" formatCode="&quot;2nd Officer&quot;0"/>
    <numFmt numFmtId="182" formatCode="dd/mm/yyyy;@"/>
    <numFmt numFmtId="183" formatCode="000.0&quot; °&quot;;\ &quot;&quot;;\ 000.0&quot; °&quot;"/>
    <numFmt numFmtId="184" formatCode="0.00&quot; nm&quot;;\ &quot;&quot;;\ 0.00&quot; nm&quot;"/>
    <numFmt numFmtId="185" formatCode="0.0&quot; kt&quot;;\ &quot;&quot;;&quot;&quot;"/>
    <numFmt numFmtId="186" formatCode="&quot;&gt;&quot;0.00&quot;m&quot;"/>
  </numFmts>
  <fonts count="12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04"/>
      <scheme val="minor"/>
    </font>
    <font>
      <b/>
      <sz val="10"/>
      <name val="Arial"/>
      <family val="2"/>
    </font>
    <font>
      <sz val="8"/>
      <name val="Arial"/>
      <family val="2"/>
    </font>
    <font>
      <sz val="10"/>
      <name val="Arial"/>
      <family val="2"/>
    </font>
    <font>
      <sz val="10"/>
      <name val="Arial CE"/>
    </font>
    <font>
      <sz val="10"/>
      <name val="Courier"/>
      <family val="3"/>
    </font>
    <font>
      <sz val="10"/>
      <name val="Arial Cyr"/>
      <charset val="204"/>
    </font>
    <font>
      <sz val="12"/>
      <name val="宋体"/>
      <charset val="134"/>
    </font>
    <font>
      <sz val="10"/>
      <name val="Arial"/>
      <family val="2"/>
      <charset val="204"/>
    </font>
    <font>
      <sz val="10"/>
      <name val="Helv"/>
      <charset val="204"/>
    </font>
    <font>
      <sz val="10"/>
      <name val="Arial Narrow"/>
      <family val="2"/>
      <charset val="204"/>
    </font>
    <font>
      <b/>
      <sz val="11"/>
      <name val="Arial Narrow"/>
      <family val="2"/>
      <charset val="204"/>
    </font>
    <font>
      <b/>
      <sz val="8"/>
      <name val="Arial Narrow"/>
      <family val="2"/>
      <charset val="204"/>
    </font>
    <font>
      <b/>
      <sz val="8"/>
      <name val="Arial Narrow"/>
      <family val="2"/>
    </font>
    <font>
      <sz val="8"/>
      <color rgb="FFFF0000"/>
      <name val="Arial Narrow"/>
      <family val="2"/>
      <charset val="204"/>
    </font>
    <font>
      <b/>
      <sz val="11"/>
      <color theme="1"/>
      <name val="Calibri"/>
      <family val="2"/>
      <charset val="204"/>
      <scheme val="minor"/>
    </font>
    <font>
      <sz val="11"/>
      <color theme="1"/>
      <name val="Calibri"/>
      <family val="2"/>
      <scheme val="minor"/>
    </font>
    <font>
      <sz val="8"/>
      <color theme="1"/>
      <name val="Calibri"/>
      <family val="2"/>
      <scheme val="minor"/>
    </font>
    <font>
      <b/>
      <i/>
      <sz val="9"/>
      <color rgb="FF000000"/>
      <name val="Times New Roman"/>
      <family val="1"/>
      <charset val="204"/>
    </font>
    <font>
      <sz val="9"/>
      <color rgb="FF000000"/>
      <name val="Arial"/>
      <family val="2"/>
      <charset val="204"/>
    </font>
    <font>
      <sz val="9"/>
      <color theme="1"/>
      <name val="Calibri"/>
      <family val="2"/>
      <scheme val="minor"/>
    </font>
    <font>
      <sz val="8"/>
      <color theme="1"/>
      <name val="Calibri"/>
      <family val="2"/>
      <charset val="204"/>
      <scheme val="minor"/>
    </font>
    <font>
      <sz val="8"/>
      <color theme="1"/>
      <name val="Times New Roman"/>
      <family val="1"/>
      <charset val="204"/>
    </font>
    <font>
      <b/>
      <sz val="9"/>
      <color rgb="FFC00000"/>
      <name val="Calibri"/>
      <family val="2"/>
      <charset val="204"/>
      <scheme val="minor"/>
    </font>
    <font>
      <b/>
      <u/>
      <sz val="11"/>
      <color theme="1"/>
      <name val="Calibri"/>
      <family val="2"/>
      <scheme val="minor"/>
    </font>
    <font>
      <u/>
      <sz val="8"/>
      <color indexed="8"/>
      <name val="Times New Roman"/>
      <family val="1"/>
      <charset val="204"/>
    </font>
    <font>
      <sz val="8"/>
      <color theme="1"/>
      <name val="MS Gothic"/>
      <family val="3"/>
      <charset val="204"/>
    </font>
    <font>
      <sz val="8"/>
      <color indexed="8"/>
      <name val="Calibri"/>
      <family val="2"/>
      <charset val="204"/>
    </font>
    <font>
      <sz val="8"/>
      <color theme="1"/>
      <name val="Calibri"/>
      <family val="2"/>
      <charset val="204"/>
    </font>
    <font>
      <b/>
      <u/>
      <sz val="9"/>
      <color theme="1"/>
      <name val="Calibri"/>
      <family val="2"/>
      <scheme val="minor"/>
    </font>
    <font>
      <b/>
      <sz val="11"/>
      <color theme="1"/>
      <name val="Calibri"/>
      <family val="2"/>
      <scheme val="minor"/>
    </font>
    <font>
      <b/>
      <sz val="9"/>
      <color theme="1"/>
      <name val="Calibri"/>
      <family val="2"/>
      <scheme val="minor"/>
    </font>
    <font>
      <b/>
      <sz val="8"/>
      <color rgb="FFC00000"/>
      <name val="Calibri"/>
      <family val="2"/>
      <charset val="204"/>
      <scheme val="minor"/>
    </font>
    <font>
      <b/>
      <sz val="8"/>
      <color theme="1"/>
      <name val="Calibri"/>
      <family val="2"/>
      <charset val="204"/>
      <scheme val="minor"/>
    </font>
    <font>
      <b/>
      <sz val="8"/>
      <color rgb="FF000000"/>
      <name val="Calibri"/>
      <family val="2"/>
      <charset val="204"/>
      <scheme val="minor"/>
    </font>
    <font>
      <b/>
      <sz val="8"/>
      <name val="Calibri"/>
      <family val="2"/>
      <charset val="204"/>
    </font>
    <font>
      <b/>
      <sz val="9"/>
      <color theme="1"/>
      <name val="Calibri"/>
      <family val="2"/>
      <charset val="204"/>
      <scheme val="minor"/>
    </font>
    <font>
      <b/>
      <u/>
      <sz val="8"/>
      <color rgb="FFC00000"/>
      <name val="Calibri"/>
      <family val="2"/>
      <charset val="204"/>
    </font>
    <font>
      <b/>
      <sz val="11"/>
      <color theme="1"/>
      <name val="Calibri"/>
      <family val="2"/>
    </font>
    <font>
      <b/>
      <sz val="11"/>
      <name val="Calibri"/>
      <family val="2"/>
      <scheme val="minor"/>
    </font>
    <font>
      <sz val="8"/>
      <name val="Calibri"/>
      <family val="2"/>
      <charset val="204"/>
    </font>
    <font>
      <b/>
      <sz val="11"/>
      <color rgb="FF000000"/>
      <name val="Calibri"/>
      <family val="2"/>
      <scheme val="minor"/>
    </font>
    <font>
      <b/>
      <sz val="12"/>
      <color theme="1"/>
      <name val="Calibri"/>
      <family val="2"/>
      <scheme val="minor"/>
    </font>
    <font>
      <b/>
      <u/>
      <sz val="10"/>
      <color rgb="FFC00000"/>
      <name val="Calibri"/>
      <family val="2"/>
      <charset val="204"/>
      <scheme val="minor"/>
    </font>
    <font>
      <sz val="10"/>
      <color theme="1"/>
      <name val="Calibri"/>
      <family val="2"/>
      <scheme val="minor"/>
    </font>
    <font>
      <sz val="9"/>
      <color theme="1"/>
      <name val="Calibri"/>
      <family val="2"/>
      <charset val="204"/>
      <scheme val="minor"/>
    </font>
    <font>
      <b/>
      <sz val="10"/>
      <color theme="1"/>
      <name val="Calibri"/>
      <family val="2"/>
      <scheme val="minor"/>
    </font>
    <font>
      <sz val="18"/>
      <color theme="1"/>
      <name val="Times New Roman"/>
      <family val="1"/>
      <charset val="204"/>
    </font>
    <font>
      <sz val="14"/>
      <color theme="1"/>
      <name val="Times New Roman"/>
      <family val="1"/>
      <charset val="204"/>
    </font>
    <font>
      <sz val="4.5"/>
      <color theme="1"/>
      <name val="MS Gothic"/>
      <family val="3"/>
      <charset val="204"/>
    </font>
    <font>
      <b/>
      <u/>
      <sz val="10"/>
      <color theme="1"/>
      <name val="Calibri"/>
      <family val="2"/>
      <scheme val="minor"/>
    </font>
    <font>
      <b/>
      <u/>
      <sz val="8"/>
      <color rgb="FF993300"/>
      <name val="Calibri"/>
      <family val="2"/>
      <charset val="204"/>
    </font>
    <font>
      <b/>
      <u/>
      <sz val="8"/>
      <color rgb="FF993300"/>
      <name val="Calibri"/>
      <family val="2"/>
      <charset val="204"/>
      <scheme val="minor"/>
    </font>
    <font>
      <sz val="8"/>
      <color rgb="FF000000"/>
      <name val="Calibri"/>
      <family val="2"/>
      <charset val="204"/>
      <scheme val="minor"/>
    </font>
    <font>
      <b/>
      <sz val="10"/>
      <color rgb="FF000000"/>
      <name val="Calibri"/>
      <family val="2"/>
      <scheme val="minor"/>
    </font>
    <font>
      <u/>
      <sz val="11"/>
      <color theme="10"/>
      <name val="Calibri"/>
      <family val="2"/>
      <scheme val="minor"/>
    </font>
    <font>
      <sz val="10"/>
      <color theme="10"/>
      <name val="Calibri"/>
      <family val="2"/>
      <scheme val="minor"/>
    </font>
    <font>
      <sz val="10"/>
      <color theme="1"/>
      <name val="Calibri"/>
      <family val="2"/>
      <charset val="204"/>
      <scheme val="minor"/>
    </font>
    <font>
      <b/>
      <sz val="10"/>
      <color theme="1"/>
      <name val="Calibri"/>
      <family val="2"/>
      <charset val="204"/>
      <scheme val="minor"/>
    </font>
    <font>
      <b/>
      <sz val="7"/>
      <color indexed="8"/>
      <name val="Times New Roman"/>
      <family val="1"/>
      <charset val="204"/>
    </font>
    <font>
      <b/>
      <sz val="8"/>
      <color indexed="8"/>
      <name val="Calibri"/>
      <family val="2"/>
      <charset val="204"/>
    </font>
    <font>
      <sz val="7"/>
      <color indexed="8"/>
      <name val="Times New Roman"/>
      <family val="1"/>
      <charset val="204"/>
    </font>
    <font>
      <b/>
      <sz val="10"/>
      <color rgb="FF993300"/>
      <name val="Calibri"/>
      <family val="2"/>
      <charset val="204"/>
    </font>
    <font>
      <b/>
      <sz val="8"/>
      <color rgb="FF993300"/>
      <name val="Calibri"/>
      <family val="2"/>
      <charset val="204"/>
      <scheme val="minor"/>
    </font>
    <font>
      <sz val="11"/>
      <color theme="0"/>
      <name val="Calibri"/>
      <family val="2"/>
      <scheme val="minor"/>
    </font>
    <font>
      <vertAlign val="superscript"/>
      <sz val="8"/>
      <color indexed="8"/>
      <name val="Calibri"/>
      <family val="2"/>
      <charset val="204"/>
    </font>
    <font>
      <sz val="5"/>
      <color theme="1"/>
      <name val="Times New Roman"/>
      <family val="1"/>
      <charset val="204"/>
    </font>
    <font>
      <b/>
      <sz val="18"/>
      <color theme="1"/>
      <name val="Calibri"/>
      <family val="2"/>
      <scheme val="minor"/>
    </font>
    <font>
      <b/>
      <u/>
      <sz val="11"/>
      <color theme="1"/>
      <name val="Calibri"/>
      <family val="2"/>
      <charset val="204"/>
      <scheme val="minor"/>
    </font>
    <font>
      <b/>
      <sz val="18"/>
      <color theme="1"/>
      <name val="Calibri"/>
      <family val="2"/>
      <charset val="204"/>
      <scheme val="minor"/>
    </font>
    <font>
      <b/>
      <u/>
      <sz val="9"/>
      <color rgb="FFC00000"/>
      <name val="Calibri"/>
      <family val="2"/>
      <charset val="204"/>
      <scheme val="minor"/>
    </font>
    <font>
      <sz val="9"/>
      <color indexed="81"/>
      <name val="Tahoma"/>
      <family val="2"/>
      <charset val="204"/>
    </font>
    <font>
      <b/>
      <sz val="9"/>
      <color indexed="81"/>
      <name val="Tahoma"/>
      <family val="2"/>
      <charset val="204"/>
    </font>
    <font>
      <sz val="11"/>
      <color indexed="8"/>
      <name val="Calibri"/>
      <family val="2"/>
      <charset val="204"/>
    </font>
    <font>
      <sz val="10"/>
      <name val="Arial Cyr"/>
    </font>
    <font>
      <sz val="10"/>
      <name val="Times New Roman"/>
      <family val="1"/>
    </font>
    <font>
      <sz val="10"/>
      <name val="Century Schoolbook"/>
      <family val="1"/>
      <charset val="161"/>
    </font>
    <font>
      <b/>
      <sz val="12"/>
      <name val="Century Schoolbook"/>
      <family val="1"/>
      <charset val="161"/>
    </font>
    <font>
      <sz val="12"/>
      <name val="Century Schoolbook"/>
      <family val="1"/>
      <charset val="161"/>
    </font>
    <font>
      <b/>
      <sz val="14"/>
      <name val="CG Times"/>
      <family val="1"/>
      <charset val="161"/>
    </font>
    <font>
      <b/>
      <sz val="10"/>
      <name val="Century Schoolbook"/>
      <family val="1"/>
      <charset val="161"/>
    </font>
    <font>
      <sz val="14"/>
      <name val="Arial"/>
      <family val="2"/>
      <charset val="161"/>
    </font>
    <font>
      <sz val="14"/>
      <name val="CG Times"/>
      <family val="1"/>
      <charset val="161"/>
    </font>
    <font>
      <b/>
      <sz val="16"/>
      <name val="CG Times"/>
      <family val="1"/>
      <charset val="161"/>
    </font>
    <font>
      <sz val="10"/>
      <name val="Century Schoolbook"/>
      <family val="1"/>
      <charset val="204"/>
    </font>
    <font>
      <sz val="12"/>
      <name val="Century Schoolbook"/>
      <family val="1"/>
      <charset val="204"/>
    </font>
    <font>
      <b/>
      <sz val="10"/>
      <name val="Century Schoolbook"/>
      <family val="1"/>
      <charset val="204"/>
    </font>
    <font>
      <b/>
      <sz val="16"/>
      <name val="CG Times"/>
      <charset val="161"/>
    </font>
    <font>
      <sz val="10"/>
      <name val="Arial"/>
      <family val="2"/>
      <charset val="161"/>
    </font>
    <font>
      <sz val="12"/>
      <name val="Arial"/>
      <family val="2"/>
      <charset val="161"/>
    </font>
    <font>
      <b/>
      <sz val="12"/>
      <name val="Arial"/>
      <family val="2"/>
      <charset val="161"/>
    </font>
    <font>
      <sz val="12"/>
      <name val="Arial"/>
      <family val="2"/>
    </font>
    <font>
      <b/>
      <sz val="12"/>
      <name val="Arial"/>
      <family val="2"/>
    </font>
    <font>
      <b/>
      <sz val="14"/>
      <name val="Arial"/>
      <family val="2"/>
      <charset val="161"/>
    </font>
    <font>
      <b/>
      <sz val="10"/>
      <name val="Arial"/>
      <family val="2"/>
      <charset val="161"/>
    </font>
    <font>
      <b/>
      <sz val="16"/>
      <name val="Arial"/>
      <family val="2"/>
      <charset val="161"/>
    </font>
    <font>
      <b/>
      <sz val="10"/>
      <color indexed="56"/>
      <name val="Arial"/>
      <family val="2"/>
      <charset val="161"/>
    </font>
    <font>
      <b/>
      <sz val="10"/>
      <color indexed="8"/>
      <name val="Arial"/>
      <family val="2"/>
      <charset val="161"/>
    </font>
    <font>
      <b/>
      <sz val="12"/>
      <color indexed="12"/>
      <name val="Arial"/>
      <family val="2"/>
      <charset val="161"/>
    </font>
    <font>
      <b/>
      <sz val="11"/>
      <name val="Arial"/>
      <family val="2"/>
    </font>
    <font>
      <sz val="18"/>
      <name val="Arial"/>
      <family val="2"/>
      <charset val="161"/>
    </font>
    <font>
      <b/>
      <sz val="18"/>
      <name val="Arial"/>
      <family val="2"/>
      <charset val="161"/>
    </font>
    <font>
      <b/>
      <u/>
      <sz val="20"/>
      <name val="Arial"/>
      <family val="2"/>
      <charset val="161"/>
    </font>
    <font>
      <b/>
      <sz val="11"/>
      <name val="Arial"/>
      <family val="2"/>
      <charset val="161"/>
    </font>
    <font>
      <b/>
      <sz val="11"/>
      <color indexed="8"/>
      <name val="Calibri"/>
      <family val="2"/>
      <charset val="204"/>
    </font>
    <font>
      <b/>
      <i/>
      <sz val="18"/>
      <color indexed="8"/>
      <name val="Times New Roman"/>
      <family val="1"/>
      <charset val="204"/>
    </font>
    <font>
      <b/>
      <i/>
      <sz val="20"/>
      <color indexed="8"/>
      <name val="Times New Roman"/>
      <family val="1"/>
      <charset val="204"/>
    </font>
    <font>
      <b/>
      <i/>
      <sz val="14"/>
      <color indexed="8"/>
      <name val="Times New Roman"/>
      <family val="1"/>
      <charset val="204"/>
    </font>
    <font>
      <b/>
      <i/>
      <sz val="14"/>
      <name val="Times New Roman"/>
      <family val="1"/>
      <charset val="204"/>
    </font>
    <font>
      <b/>
      <i/>
      <sz val="10"/>
      <color indexed="8"/>
      <name val="Times New Roman"/>
      <family val="1"/>
      <charset val="204"/>
    </font>
    <font>
      <b/>
      <i/>
      <sz val="9"/>
      <color indexed="8"/>
      <name val="Times New Roman"/>
      <family val="1"/>
      <charset val="204"/>
    </font>
    <font>
      <b/>
      <sz val="8"/>
      <color theme="1"/>
      <name val="Calibri"/>
      <family val="2"/>
      <scheme val="minor"/>
    </font>
    <font>
      <b/>
      <sz val="16"/>
      <color theme="1"/>
      <name val="Calibri"/>
      <family val="2"/>
      <scheme val="minor"/>
    </font>
    <font>
      <b/>
      <sz val="10.5"/>
      <color theme="1"/>
      <name val="Calibri"/>
      <family val="2"/>
      <scheme val="minor"/>
    </font>
    <font>
      <b/>
      <sz val="14"/>
      <color theme="1"/>
      <name val="Calibri"/>
      <family val="2"/>
      <charset val="204"/>
      <scheme val="minor"/>
    </font>
    <font>
      <b/>
      <sz val="8"/>
      <name val="Calibri"/>
      <family val="2"/>
    </font>
    <font>
      <sz val="9"/>
      <color indexed="81"/>
      <name val="Tahoma"/>
      <family val="2"/>
    </font>
    <font>
      <b/>
      <sz val="9"/>
      <color indexed="81"/>
      <name val="Tahoma"/>
      <family val="2"/>
    </font>
    <font>
      <sz val="9"/>
      <name val="Arial"/>
      <family val="2"/>
    </font>
    <font>
      <sz val="11"/>
      <color theme="2" tint="-0.249977111117893"/>
      <name val="Calibri"/>
      <family val="2"/>
      <scheme val="minor"/>
    </font>
    <font>
      <b/>
      <sz val="10"/>
      <color theme="1"/>
      <name val="Calibri"/>
      <family val="2"/>
    </font>
  </fonts>
  <fills count="10">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indexed="20"/>
        <bgColor indexed="64"/>
      </patternFill>
    </fill>
    <fill>
      <patternFill patternType="solid">
        <fgColor indexed="47"/>
        <bgColor indexed="64"/>
      </patternFill>
    </fill>
    <fill>
      <patternFill patternType="solid">
        <fgColor indexed="13"/>
        <bgColor indexed="64"/>
      </patternFill>
    </fill>
    <fill>
      <patternFill patternType="solid">
        <fgColor indexed="44"/>
        <bgColor indexed="64"/>
      </patternFill>
    </fill>
    <fill>
      <patternFill patternType="solid">
        <fgColor indexed="10"/>
        <bgColor indexed="64"/>
      </patternFill>
    </fill>
  </fills>
  <borders count="78">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theme="0" tint="-0.24994659260841701"/>
      </right>
      <top/>
      <bottom style="thin">
        <color theme="0" tint="-0.24994659260841701"/>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medium">
        <color theme="0" tint="-0.14996795556505021"/>
      </right>
      <top style="medium">
        <color indexed="64"/>
      </top>
      <bottom/>
      <diagonal/>
    </border>
    <border>
      <left style="thin">
        <color theme="0" tint="-0.24994659260841701"/>
      </left>
      <right/>
      <top/>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thin">
        <color theme="0" tint="-0.24994659260841701"/>
      </right>
      <top style="thin">
        <color theme="0" tint="-0.24994659260841701"/>
      </top>
      <bottom style="medium">
        <color indexed="64"/>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top style="thin">
        <color theme="0" tint="-0.24994659260841701"/>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theme="0" tint="-0.24994659260841701"/>
      </right>
      <top/>
      <bottom style="medium">
        <color theme="0" tint="-0.24994659260841701"/>
      </bottom>
      <diagonal/>
    </border>
    <border>
      <left/>
      <right style="thin">
        <color theme="0" tint="-0.14996795556505021"/>
      </right>
      <top/>
      <bottom style="thin">
        <color theme="0" tint="-0.14996795556505021"/>
      </bottom>
      <diagonal/>
    </border>
    <border>
      <left/>
      <right style="thin">
        <color theme="0" tint="-0.14996795556505021"/>
      </right>
      <top/>
      <bottom/>
      <diagonal/>
    </border>
    <border>
      <left/>
      <right style="thin">
        <color theme="0" tint="-0.14996795556505021"/>
      </right>
      <top style="thin">
        <color theme="0" tint="-0.14996795556505021"/>
      </top>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s>
  <cellStyleXfs count="113">
    <xf numFmtId="0" fontId="0"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alignment vertical="center"/>
    </xf>
    <xf numFmtId="38" fontId="10" fillId="0" borderId="0" applyFont="0" applyFill="0" applyBorder="0" applyAlignment="0" applyProtection="0"/>
    <xf numFmtId="40" fontId="10" fillId="0" borderId="0" applyFont="0" applyFill="0" applyBorder="0" applyAlignment="0" applyProtection="0"/>
    <xf numFmtId="0" fontId="7" fillId="0" borderId="0"/>
    <xf numFmtId="0" fontId="11" fillId="0" borderId="0">
      <alignment vertical="center"/>
    </xf>
    <xf numFmtId="0" fontId="13" fillId="0" borderId="0"/>
    <xf numFmtId="0" fontId="10"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71" fontId="12" fillId="0" borderId="0" applyFill="0" applyBorder="0" applyProtection="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9" fillId="0" borderId="0" applyNumberFormat="0" applyFill="0" applyBorder="0" applyAlignment="0" applyProtection="0"/>
    <xf numFmtId="0" fontId="77" fillId="0" borderId="0"/>
    <xf numFmtId="0" fontId="20" fillId="0" borderId="0"/>
    <xf numFmtId="0" fontId="7" fillId="0" borderId="0"/>
    <xf numFmtId="0" fontId="12" fillId="0" borderId="0"/>
    <xf numFmtId="0" fontId="12" fillId="0" borderId="0"/>
    <xf numFmtId="0" fontId="78" fillId="0" borderId="0"/>
    <xf numFmtId="0" fontId="12" fillId="0" borderId="0"/>
    <xf numFmtId="0" fontId="79" fillId="0" borderId="0"/>
    <xf numFmtId="9" fontId="12" fillId="0" borderId="0" applyFont="0" applyFill="0" applyBorder="0" applyAlignment="0" applyProtection="0"/>
    <xf numFmtId="0" fontId="12" fillId="0" borderId="0"/>
  </cellStyleXfs>
  <cellXfs count="797">
    <xf numFmtId="0" fontId="0" fillId="0" borderId="0" xfId="0"/>
    <xf numFmtId="0" fontId="18" fillId="0" borderId="0" xfId="29" applyFont="1" applyFill="1"/>
    <xf numFmtId="0" fontId="16" fillId="0" borderId="0" xfId="29" applyFont="1" applyFill="1"/>
    <xf numFmtId="0" fontId="15" fillId="0" borderId="0" xfId="29" applyFont="1" applyFill="1"/>
    <xf numFmtId="0" fontId="17" fillId="0" borderId="0" xfId="29" applyFont="1" applyFill="1"/>
    <xf numFmtId="0" fontId="20" fillId="0" borderId="0" xfId="31"/>
    <xf numFmtId="0" fontId="21" fillId="0" borderId="0" xfId="31" applyFont="1" applyAlignment="1">
      <alignment horizontal="center"/>
    </xf>
    <xf numFmtId="0" fontId="20" fillId="0" borderId="0" xfId="31" applyBorder="1"/>
    <xf numFmtId="0" fontId="20" fillId="0" borderId="23" xfId="31" applyBorder="1"/>
    <xf numFmtId="0" fontId="22" fillId="0" borderId="23" xfId="31" applyFont="1" applyBorder="1" applyAlignment="1">
      <alignment vertical="center"/>
    </xf>
    <xf numFmtId="0" fontId="22" fillId="0" borderId="0" xfId="31" applyFont="1" applyAlignment="1">
      <alignment vertical="center"/>
    </xf>
    <xf numFmtId="0" fontId="23" fillId="0" borderId="0" xfId="31" applyFont="1" applyAlignment="1"/>
    <xf numFmtId="0" fontId="22" fillId="0" borderId="0" xfId="31" applyFont="1" applyAlignment="1"/>
    <xf numFmtId="0" fontId="20" fillId="0" borderId="4" xfId="31" applyBorder="1"/>
    <xf numFmtId="0" fontId="22" fillId="0" borderId="4" xfId="31" applyFont="1" applyBorder="1" applyAlignment="1">
      <alignment vertical="center"/>
    </xf>
    <xf numFmtId="0" fontId="24" fillId="0" borderId="0" xfId="31" applyFont="1" applyBorder="1"/>
    <xf numFmtId="0" fontId="24" fillId="0" borderId="0" xfId="31" applyFont="1"/>
    <xf numFmtId="0" fontId="24" fillId="0" borderId="0" xfId="31" applyFont="1" applyAlignment="1">
      <alignment horizontal="center"/>
    </xf>
    <xf numFmtId="0" fontId="25" fillId="0" borderId="0" xfId="31" applyFont="1" applyAlignment="1">
      <alignment horizontal="left" vertical="center" indent="1"/>
    </xf>
    <xf numFmtId="0" fontId="21" fillId="0" borderId="0" xfId="31" applyFont="1"/>
    <xf numFmtId="0" fontId="21" fillId="0" borderId="5" xfId="31" applyFont="1" applyBorder="1" applyAlignment="1"/>
    <xf numFmtId="0" fontId="21" fillId="0" borderId="4" xfId="31" applyFont="1" applyBorder="1" applyAlignment="1"/>
    <xf numFmtId="0" fontId="25" fillId="0" borderId="4" xfId="31" applyFont="1" applyBorder="1" applyAlignment="1">
      <alignment vertical="center"/>
    </xf>
    <xf numFmtId="0" fontId="26" fillId="0" borderId="3" xfId="31" applyFont="1" applyBorder="1" applyAlignment="1"/>
    <xf numFmtId="0" fontId="21" fillId="0" borderId="2" xfId="31" applyFont="1" applyBorder="1" applyAlignment="1"/>
    <xf numFmtId="0" fontId="28" fillId="0" borderId="0" xfId="31" applyFont="1" applyBorder="1" applyAlignment="1"/>
    <xf numFmtId="0" fontId="21" fillId="0" borderId="0" xfId="31" applyFont="1" applyBorder="1" applyAlignment="1"/>
    <xf numFmtId="0" fontId="26" fillId="0" borderId="0" xfId="31" applyFont="1" applyBorder="1" applyAlignment="1"/>
    <xf numFmtId="0" fontId="26" fillId="0" borderId="1" xfId="31" applyFont="1" applyBorder="1" applyAlignment="1"/>
    <xf numFmtId="0" fontId="28" fillId="0" borderId="20" xfId="31" applyFont="1" applyBorder="1" applyAlignment="1"/>
    <xf numFmtId="0" fontId="21" fillId="0" borderId="19" xfId="31" applyFont="1" applyBorder="1" applyAlignment="1"/>
    <xf numFmtId="0" fontId="30" fillId="0" borderId="19" xfId="31" applyFont="1" applyBorder="1" applyAlignment="1">
      <alignment vertical="center"/>
    </xf>
    <xf numFmtId="0" fontId="25" fillId="0" borderId="18" xfId="31" applyFont="1" applyBorder="1" applyAlignment="1">
      <alignment vertical="center"/>
    </xf>
    <xf numFmtId="0" fontId="21" fillId="0" borderId="3" xfId="31" applyFont="1" applyBorder="1" applyAlignment="1"/>
    <xf numFmtId="0" fontId="21" fillId="0" borderId="20" xfId="31" applyFont="1" applyBorder="1" applyAlignment="1"/>
    <xf numFmtId="0" fontId="20" fillId="0" borderId="19" xfId="31" applyBorder="1"/>
    <xf numFmtId="0" fontId="21" fillId="0" borderId="18" xfId="31" applyFont="1" applyBorder="1" applyAlignment="1">
      <alignment vertical="center"/>
    </xf>
    <xf numFmtId="0" fontId="25" fillId="0" borderId="0" xfId="31" applyFont="1" applyAlignment="1">
      <alignment vertical="center"/>
    </xf>
    <xf numFmtId="0" fontId="25" fillId="0" borderId="10" xfId="31" applyFont="1" applyBorder="1"/>
    <xf numFmtId="0" fontId="25" fillId="0" borderId="23" xfId="31" applyFont="1" applyBorder="1" applyAlignment="1">
      <alignment horizontal="center"/>
    </xf>
    <xf numFmtId="0" fontId="25" fillId="0" borderId="23" xfId="31" applyFont="1" applyBorder="1"/>
    <xf numFmtId="0" fontId="25" fillId="0" borderId="23" xfId="31" applyFont="1" applyBorder="1" applyAlignment="1"/>
    <xf numFmtId="0" fontId="25" fillId="0" borderId="25" xfId="31" applyFont="1" applyBorder="1" applyAlignment="1">
      <alignment horizontal="center"/>
    </xf>
    <xf numFmtId="0" fontId="25" fillId="0" borderId="0" xfId="31" applyFont="1" applyBorder="1"/>
    <xf numFmtId="0" fontId="25" fillId="0" borderId="0" xfId="31" applyFont="1" applyBorder="1" applyAlignment="1">
      <alignment horizontal="center"/>
    </xf>
    <xf numFmtId="0" fontId="25" fillId="0" borderId="1" xfId="31" applyFont="1" applyBorder="1" applyAlignment="1"/>
    <xf numFmtId="0" fontId="25" fillId="0" borderId="2" xfId="31" applyFont="1" applyBorder="1"/>
    <xf numFmtId="0" fontId="32" fillId="0" borderId="0" xfId="31" applyFont="1" applyBorder="1" applyAlignment="1">
      <alignment horizontal="center"/>
    </xf>
    <xf numFmtId="0" fontId="25" fillId="0" borderId="0" xfId="31" applyFont="1" applyBorder="1" applyAlignment="1"/>
    <xf numFmtId="0" fontId="25" fillId="0" borderId="20" xfId="31" applyFont="1" applyBorder="1"/>
    <xf numFmtId="0" fontId="32" fillId="0" borderId="19" xfId="31" applyFont="1" applyBorder="1" applyAlignment="1">
      <alignment horizontal="center"/>
    </xf>
    <xf numFmtId="0" fontId="25" fillId="0" borderId="19" xfId="31" applyFont="1" applyBorder="1"/>
    <xf numFmtId="0" fontId="25" fillId="0" borderId="19" xfId="31" applyFont="1" applyBorder="1" applyAlignment="1"/>
    <xf numFmtId="0" fontId="25" fillId="0" borderId="18" xfId="31" applyFont="1" applyBorder="1" applyAlignment="1"/>
    <xf numFmtId="0" fontId="25" fillId="0" borderId="19" xfId="31" applyFont="1" applyBorder="1" applyAlignment="1">
      <alignment horizontal="center"/>
    </xf>
    <xf numFmtId="0" fontId="25" fillId="0" borderId="0" xfId="31" applyFont="1" applyFill="1" applyBorder="1"/>
    <xf numFmtId="167" fontId="34" fillId="0" borderId="6" xfId="31" applyNumberFormat="1" applyFont="1" applyBorder="1" applyAlignment="1">
      <alignment horizontal="center"/>
    </xf>
    <xf numFmtId="0" fontId="24" fillId="0" borderId="0" xfId="31" applyFont="1" applyBorder="1" applyAlignment="1">
      <alignment horizontal="center"/>
    </xf>
    <xf numFmtId="168" fontId="34" fillId="0" borderId="10" xfId="31" applyNumberFormat="1" applyFont="1" applyBorder="1" applyAlignment="1">
      <alignment horizontal="center"/>
    </xf>
    <xf numFmtId="168" fontId="35" fillId="0" borderId="6" xfId="31" applyNumberFormat="1" applyFont="1" applyBorder="1" applyAlignment="1">
      <alignment horizontal="center"/>
    </xf>
    <xf numFmtId="167" fontId="35" fillId="0" borderId="6" xfId="31" applyNumberFormat="1" applyFont="1" applyBorder="1" applyAlignment="1">
      <alignment horizontal="center"/>
    </xf>
    <xf numFmtId="0" fontId="25" fillId="0" borderId="1" xfId="31" applyFont="1" applyBorder="1"/>
    <xf numFmtId="167" fontId="25" fillId="0" borderId="6" xfId="31" applyNumberFormat="1" applyFont="1" applyBorder="1" applyAlignment="1">
      <alignment horizontal="center"/>
    </xf>
    <xf numFmtId="168" fontId="25" fillId="0" borderId="6" xfId="31" applyNumberFormat="1" applyFont="1" applyBorder="1" applyAlignment="1">
      <alignment horizontal="center"/>
    </xf>
    <xf numFmtId="169" fontId="25" fillId="0" borderId="6" xfId="31" applyNumberFormat="1" applyFont="1" applyBorder="1" applyAlignment="1">
      <alignment horizontal="center"/>
    </xf>
    <xf numFmtId="0" fontId="25" fillId="0" borderId="6" xfId="31" applyFont="1" applyBorder="1"/>
    <xf numFmtId="0" fontId="25" fillId="0" borderId="0" xfId="31" applyFont="1"/>
    <xf numFmtId="0" fontId="37" fillId="0" borderId="4" xfId="31" applyFont="1" applyBorder="1" applyAlignment="1">
      <alignment horizontal="center"/>
    </xf>
    <xf numFmtId="0" fontId="38" fillId="0" borderId="0" xfId="31" applyFont="1" applyBorder="1" applyAlignment="1">
      <alignment horizontal="center"/>
    </xf>
    <xf numFmtId="0" fontId="41" fillId="0" borderId="1" xfId="31" applyFont="1" applyBorder="1" applyAlignment="1">
      <alignment vertical="center"/>
    </xf>
    <xf numFmtId="0" fontId="21" fillId="0" borderId="23" xfId="31" applyFont="1" applyBorder="1"/>
    <xf numFmtId="0" fontId="25" fillId="0" borderId="25" xfId="31" applyFont="1" applyFill="1" applyBorder="1" applyAlignment="1"/>
    <xf numFmtId="0" fontId="20" fillId="0" borderId="10" xfId="31" applyBorder="1"/>
    <xf numFmtId="0" fontId="34" fillId="0" borderId="23" xfId="31" applyFont="1" applyFill="1" applyBorder="1" applyAlignment="1">
      <alignment horizontal="center"/>
    </xf>
    <xf numFmtId="0" fontId="20" fillId="0" borderId="2" xfId="31" applyBorder="1"/>
    <xf numFmtId="0" fontId="20" fillId="0" borderId="1" xfId="31" applyBorder="1"/>
    <xf numFmtId="0" fontId="34" fillId="0" borderId="0" xfId="31" applyFont="1" applyBorder="1" applyAlignment="1">
      <alignment horizontal="center"/>
    </xf>
    <xf numFmtId="0" fontId="34" fillId="0" borderId="0" xfId="31" applyFont="1" applyBorder="1"/>
    <xf numFmtId="0" fontId="20" fillId="0" borderId="20" xfId="31" applyBorder="1"/>
    <xf numFmtId="0" fontId="25" fillId="0" borderId="25" xfId="31" applyFont="1" applyBorder="1"/>
    <xf numFmtId="164" fontId="34" fillId="0" borderId="0" xfId="31" applyNumberFormat="1" applyFont="1" applyBorder="1" applyAlignment="1">
      <alignment horizontal="center"/>
    </xf>
    <xf numFmtId="164" fontId="34" fillId="0" borderId="0" xfId="31" applyNumberFormat="1" applyFont="1" applyBorder="1"/>
    <xf numFmtId="0" fontId="24" fillId="0" borderId="2" xfId="31" applyFont="1" applyBorder="1"/>
    <xf numFmtId="0" fontId="21" fillId="0" borderId="0" xfId="31" applyFont="1" applyBorder="1"/>
    <xf numFmtId="0" fontId="44" fillId="0" borderId="1" xfId="31" applyFont="1" applyBorder="1" applyAlignment="1">
      <alignment vertical="center"/>
    </xf>
    <xf numFmtId="0" fontId="34" fillId="0" borderId="2" xfId="31" applyFont="1" applyBorder="1" applyAlignment="1">
      <alignment horizontal="center"/>
    </xf>
    <xf numFmtId="170" fontId="45" fillId="0" borderId="0" xfId="31" applyNumberFormat="1" applyFont="1" applyBorder="1" applyAlignment="1">
      <alignment horizontal="center"/>
    </xf>
    <xf numFmtId="0" fontId="44" fillId="0" borderId="0" xfId="31" applyFont="1" applyBorder="1" applyAlignment="1">
      <alignment vertical="center"/>
    </xf>
    <xf numFmtId="0" fontId="34" fillId="0" borderId="19" xfId="31" applyFont="1" applyBorder="1"/>
    <xf numFmtId="0" fontId="49" fillId="0" borderId="0" xfId="31" applyFont="1"/>
    <xf numFmtId="0" fontId="27" fillId="0" borderId="0" xfId="31" applyFont="1"/>
    <xf numFmtId="0" fontId="20" fillId="0" borderId="27" xfId="31" applyBorder="1" applyAlignment="1">
      <alignment horizontal="right"/>
    </xf>
    <xf numFmtId="0" fontId="20" fillId="0" borderId="27" xfId="31" applyBorder="1"/>
    <xf numFmtId="0" fontId="20" fillId="0" borderId="28" xfId="31" applyBorder="1"/>
    <xf numFmtId="0" fontId="20" fillId="0" borderId="29" xfId="31" applyBorder="1"/>
    <xf numFmtId="0" fontId="20" fillId="0" borderId="30" xfId="31" applyBorder="1"/>
    <xf numFmtId="14" fontId="50" fillId="0" borderId="22" xfId="31" applyNumberFormat="1" applyFont="1" applyBorder="1"/>
    <xf numFmtId="0" fontId="24" fillId="0" borderId="31" xfId="31" applyFont="1" applyBorder="1"/>
    <xf numFmtId="0" fontId="20" fillId="0" borderId="21" xfId="31" applyBorder="1"/>
    <xf numFmtId="0" fontId="24" fillId="0" borderId="34" xfId="31" applyFont="1" applyBorder="1"/>
    <xf numFmtId="0" fontId="20" fillId="0" borderId="35" xfId="31" applyBorder="1"/>
    <xf numFmtId="0" fontId="20" fillId="0" borderId="36" xfId="31" applyBorder="1"/>
    <xf numFmtId="0" fontId="20" fillId="0" borderId="37" xfId="31" applyBorder="1"/>
    <xf numFmtId="0" fontId="53" fillId="0" borderId="0" xfId="31" applyFont="1" applyAlignment="1">
      <alignment horizontal="left" vertical="center" indent="3"/>
    </xf>
    <xf numFmtId="0" fontId="25" fillId="0" borderId="0" xfId="31" applyFont="1" applyAlignment="1">
      <alignment horizontal="left" vertical="center"/>
    </xf>
    <xf numFmtId="0" fontId="49" fillId="0" borderId="0" xfId="31" applyFont="1" applyAlignment="1">
      <alignment horizontal="left" vertical="center" indent="2"/>
    </xf>
    <xf numFmtId="0" fontId="54" fillId="0" borderId="4" xfId="31" applyFont="1" applyBorder="1" applyAlignment="1">
      <alignment horizontal="left" vertical="center"/>
    </xf>
    <xf numFmtId="0" fontId="24" fillId="0" borderId="4" xfId="31" applyFont="1" applyBorder="1" applyAlignment="1">
      <alignment vertical="center"/>
    </xf>
    <xf numFmtId="0" fontId="50" fillId="0" borderId="23" xfId="31" applyFont="1" applyBorder="1" applyAlignment="1">
      <alignment horizontal="left" vertical="center"/>
    </xf>
    <xf numFmtId="0" fontId="25" fillId="0" borderId="23" xfId="31" applyFont="1" applyBorder="1" applyAlignment="1">
      <alignment horizontal="left" vertical="center"/>
    </xf>
    <xf numFmtId="0" fontId="25" fillId="0" borderId="25" xfId="31" applyFont="1" applyBorder="1" applyAlignment="1">
      <alignment horizontal="left" vertical="center"/>
    </xf>
    <xf numFmtId="0" fontId="50" fillId="0" borderId="10" xfId="31" applyFont="1" applyBorder="1" applyAlignment="1"/>
    <xf numFmtId="0" fontId="50" fillId="0" borderId="23" xfId="31" applyFont="1" applyBorder="1" applyAlignment="1"/>
    <xf numFmtId="0" fontId="25" fillId="0" borderId="23" xfId="31" applyFont="1" applyBorder="1" applyAlignment="1">
      <alignment vertical="center"/>
    </xf>
    <xf numFmtId="0" fontId="25" fillId="0" borderId="25" xfId="31" applyFont="1" applyBorder="1" applyAlignment="1">
      <alignment vertical="center"/>
    </xf>
    <xf numFmtId="0" fontId="24" fillId="0" borderId="18" xfId="31" applyFont="1" applyBorder="1"/>
    <xf numFmtId="0" fontId="28" fillId="0" borderId="23" xfId="31" applyFont="1" applyBorder="1" applyAlignment="1"/>
    <xf numFmtId="17" fontId="28" fillId="0" borderId="23" xfId="31" applyNumberFormat="1" applyFont="1" applyBorder="1" applyAlignment="1"/>
    <xf numFmtId="0" fontId="20" fillId="0" borderId="10" xfId="31" applyBorder="1" applyAlignment="1"/>
    <xf numFmtId="0" fontId="20" fillId="0" borderId="23" xfId="31" applyBorder="1" applyAlignment="1"/>
    <xf numFmtId="0" fontId="24" fillId="0" borderId="23" xfId="31" applyFont="1" applyBorder="1" applyAlignment="1">
      <alignment horizontal="right"/>
    </xf>
    <xf numFmtId="0" fontId="55" fillId="0" borderId="25" xfId="31" applyFont="1" applyBorder="1" applyAlignment="1">
      <alignment vertical="center"/>
    </xf>
    <xf numFmtId="0" fontId="55" fillId="0" borderId="23" xfId="31" applyFont="1" applyBorder="1" applyAlignment="1">
      <alignment vertical="center"/>
    </xf>
    <xf numFmtId="0" fontId="24" fillId="0" borderId="23" xfId="31" applyFont="1" applyBorder="1" applyAlignment="1"/>
    <xf numFmtId="0" fontId="56" fillId="0" borderId="25" xfId="31" applyFont="1" applyBorder="1"/>
    <xf numFmtId="0" fontId="24" fillId="0" borderId="23" xfId="31" applyFont="1" applyBorder="1" applyAlignment="1">
      <alignment horizontal="left"/>
    </xf>
    <xf numFmtId="0" fontId="20" fillId="0" borderId="20" xfId="31" applyBorder="1" applyAlignment="1"/>
    <xf numFmtId="0" fontId="20" fillId="0" borderId="19" xfId="31" applyBorder="1" applyAlignment="1"/>
    <xf numFmtId="0" fontId="24" fillId="0" borderId="19" xfId="31" applyFont="1" applyBorder="1" applyAlignment="1">
      <alignment horizontal="right"/>
    </xf>
    <xf numFmtId="0" fontId="55" fillId="0" borderId="18" xfId="31" applyFont="1" applyBorder="1" applyAlignment="1">
      <alignment vertical="center"/>
    </xf>
    <xf numFmtId="0" fontId="55" fillId="0" borderId="19" xfId="31" applyFont="1" applyBorder="1" applyAlignment="1">
      <alignment vertical="center"/>
    </xf>
    <xf numFmtId="0" fontId="24" fillId="0" borderId="19" xfId="31" applyFont="1" applyBorder="1" applyAlignment="1"/>
    <xf numFmtId="0" fontId="56" fillId="0" borderId="18" xfId="31" applyFont="1" applyBorder="1"/>
    <xf numFmtId="0" fontId="24" fillId="0" borderId="19" xfId="31" applyFont="1" applyBorder="1" applyAlignment="1">
      <alignment horizontal="left"/>
    </xf>
    <xf numFmtId="0" fontId="50" fillId="0" borderId="4" xfId="31" applyFont="1" applyBorder="1"/>
    <xf numFmtId="0" fontId="50" fillId="0" borderId="3" xfId="31" applyFont="1" applyBorder="1"/>
    <xf numFmtId="0" fontId="20" fillId="0" borderId="5" xfId="31" applyBorder="1"/>
    <xf numFmtId="0" fontId="50" fillId="0" borderId="4" xfId="31" applyFont="1" applyBorder="1" applyAlignment="1"/>
    <xf numFmtId="0" fontId="50" fillId="0" borderId="3" xfId="31" applyFont="1" applyBorder="1" applyAlignment="1"/>
    <xf numFmtId="0" fontId="40" fillId="0" borderId="0" xfId="31" applyFont="1" applyBorder="1"/>
    <xf numFmtId="0" fontId="50" fillId="0" borderId="19" xfId="31" applyFont="1" applyBorder="1" applyAlignment="1"/>
    <xf numFmtId="0" fontId="48" fillId="0" borderId="18" xfId="31" applyFont="1" applyBorder="1" applyAlignment="1"/>
    <xf numFmtId="0" fontId="57" fillId="0" borderId="23" xfId="31" applyFont="1" applyBorder="1"/>
    <xf numFmtId="0" fontId="32" fillId="0" borderId="4" xfId="31" applyFont="1" applyBorder="1" applyAlignment="1">
      <alignment vertical="center"/>
    </xf>
    <xf numFmtId="0" fontId="25" fillId="0" borderId="4" xfId="31" applyFont="1" applyBorder="1"/>
    <xf numFmtId="0" fontId="35" fillId="0" borderId="4" xfId="31" applyFont="1" applyBorder="1" applyAlignment="1">
      <alignment horizontal="center" vertical="center"/>
    </xf>
    <xf numFmtId="0" fontId="25" fillId="0" borderId="3" xfId="31" applyFont="1" applyBorder="1" applyAlignment="1">
      <alignment horizontal="left" vertical="center"/>
    </xf>
    <xf numFmtId="0" fontId="25" fillId="0" borderId="3" xfId="31" applyFont="1" applyBorder="1" applyAlignment="1">
      <alignment horizontal="left"/>
    </xf>
    <xf numFmtId="0" fontId="32" fillId="0" borderId="0" xfId="31" applyFont="1" applyBorder="1" applyAlignment="1">
      <alignment vertical="center"/>
    </xf>
    <xf numFmtId="0" fontId="25" fillId="0" borderId="1" xfId="31" applyFont="1" applyBorder="1" applyAlignment="1">
      <alignment horizontal="left"/>
    </xf>
    <xf numFmtId="0" fontId="35" fillId="0" borderId="0" xfId="31" applyFont="1" applyBorder="1" applyAlignment="1">
      <alignment horizontal="center"/>
    </xf>
    <xf numFmtId="0" fontId="25" fillId="0" borderId="0" xfId="31" applyFont="1" applyBorder="1" applyAlignment="1">
      <alignment horizontal="right"/>
    </xf>
    <xf numFmtId="164" fontId="34" fillId="0" borderId="0" xfId="31" applyNumberFormat="1" applyFont="1" applyBorder="1" applyAlignment="1">
      <alignment horizontal="center" vertical="center"/>
    </xf>
    <xf numFmtId="164" fontId="50" fillId="0" borderId="0" xfId="31" applyNumberFormat="1" applyFont="1" applyBorder="1" applyAlignment="1">
      <alignment horizontal="center" vertical="center"/>
    </xf>
    <xf numFmtId="0" fontId="58" fillId="0" borderId="19" xfId="31" applyFont="1" applyBorder="1" applyAlignment="1">
      <alignment horizontal="center" vertical="center"/>
    </xf>
    <xf numFmtId="0" fontId="48" fillId="0" borderId="19" xfId="31" applyFont="1" applyBorder="1"/>
    <xf numFmtId="49" fontId="34" fillId="0" borderId="19" xfId="31" applyNumberFormat="1" applyFont="1" applyBorder="1" applyAlignment="1">
      <alignment horizontal="center" vertical="center"/>
    </xf>
    <xf numFmtId="0" fontId="50" fillId="0" borderId="3" xfId="102" applyFont="1" applyBorder="1"/>
    <xf numFmtId="0" fontId="50" fillId="0" borderId="1" xfId="31" applyFont="1" applyBorder="1"/>
    <xf numFmtId="0" fontId="50" fillId="0" borderId="1" xfId="31" applyFont="1" applyBorder="1" applyAlignment="1">
      <alignment horizontal="left"/>
    </xf>
    <xf numFmtId="0" fontId="50" fillId="0" borderId="0" xfId="31" applyFont="1"/>
    <xf numFmtId="0" fontId="57" fillId="0" borderId="19" xfId="31" applyFont="1" applyBorder="1"/>
    <xf numFmtId="0" fontId="20" fillId="0" borderId="38" xfId="31" applyBorder="1"/>
    <xf numFmtId="49" fontId="20" fillId="0" borderId="7" xfId="31" applyNumberFormat="1" applyBorder="1" applyAlignment="1">
      <alignment horizontal="center"/>
    </xf>
    <xf numFmtId="0" fontId="20" fillId="0" borderId="32" xfId="31" applyBorder="1"/>
    <xf numFmtId="0" fontId="20" fillId="0" borderId="7" xfId="31" applyBorder="1"/>
    <xf numFmtId="0" fontId="20" fillId="0" borderId="39" xfId="31" applyBorder="1"/>
    <xf numFmtId="0" fontId="20" fillId="0" borderId="40" xfId="31" applyBorder="1"/>
    <xf numFmtId="0" fontId="61" fillId="0" borderId="0" xfId="31" applyFont="1"/>
    <xf numFmtId="0" fontId="22" fillId="0" borderId="0" xfId="31" applyFont="1" applyBorder="1" applyAlignment="1">
      <alignment vertical="center"/>
    </xf>
    <xf numFmtId="0" fontId="37" fillId="0" borderId="0" xfId="31" applyFont="1" applyAlignment="1">
      <alignment horizontal="left" vertical="center" indent="2"/>
    </xf>
    <xf numFmtId="0" fontId="20" fillId="0" borderId="0" xfId="31" applyAlignment="1">
      <alignment horizontal="center" vertical="top"/>
    </xf>
    <xf numFmtId="0" fontId="20" fillId="0" borderId="0" xfId="31" applyAlignment="1">
      <alignment horizontal="center"/>
    </xf>
    <xf numFmtId="0" fontId="20" fillId="0" borderId="0" xfId="31" applyAlignment="1">
      <alignment horizontal="center" vertical="center"/>
    </xf>
    <xf numFmtId="0" fontId="20" fillId="0" borderId="26" xfId="31" applyBorder="1"/>
    <xf numFmtId="49" fontId="34" fillId="0" borderId="27" xfId="31" applyNumberFormat="1" applyFont="1" applyBorder="1"/>
    <xf numFmtId="14" fontId="34" fillId="0" borderId="22" xfId="31" applyNumberFormat="1" applyFont="1" applyBorder="1" applyAlignment="1">
      <alignment horizontal="center"/>
    </xf>
    <xf numFmtId="0" fontId="21" fillId="0" borderId="0" xfId="31" applyFont="1" applyAlignment="1"/>
    <xf numFmtId="0" fontId="20" fillId="0" borderId="22" xfId="31" applyBorder="1"/>
    <xf numFmtId="0" fontId="20" fillId="0" borderId="9" xfId="31" applyBorder="1"/>
    <xf numFmtId="0" fontId="32" fillId="0" borderId="31" xfId="31" applyFont="1" applyBorder="1" applyAlignment="1">
      <alignment vertical="center" wrapText="1"/>
    </xf>
    <xf numFmtId="0" fontId="32" fillId="0" borderId="0" xfId="31" applyFont="1" applyBorder="1" applyAlignment="1">
      <alignment horizontal="center" vertical="center" wrapText="1"/>
    </xf>
    <xf numFmtId="0" fontId="32" fillId="0" borderId="33" xfId="31" applyFont="1" applyBorder="1" applyAlignment="1">
      <alignment vertical="center" wrapText="1"/>
    </xf>
    <xf numFmtId="0" fontId="32" fillId="0" borderId="34" xfId="31" applyFont="1" applyBorder="1" applyAlignment="1">
      <alignment vertical="center" wrapText="1"/>
    </xf>
    <xf numFmtId="20" fontId="50" fillId="0" borderId="22" xfId="31" applyNumberFormat="1" applyFont="1" applyBorder="1" applyAlignment="1">
      <alignment horizontal="center" vertical="center"/>
    </xf>
    <xf numFmtId="49" fontId="50" fillId="0" borderId="9" xfId="31" applyNumberFormat="1" applyFont="1" applyBorder="1" applyAlignment="1">
      <alignment horizontal="center" vertical="center"/>
    </xf>
    <xf numFmtId="20" fontId="50" fillId="0" borderId="32" xfId="31" applyNumberFormat="1" applyFont="1" applyBorder="1" applyAlignment="1">
      <alignment horizontal="center" vertical="center"/>
    </xf>
    <xf numFmtId="49" fontId="50" fillId="0" borderId="0" xfId="31" applyNumberFormat="1" applyFont="1" applyBorder="1" applyAlignment="1">
      <alignment horizontal="center" vertical="center"/>
    </xf>
    <xf numFmtId="20" fontId="34" fillId="0" borderId="22" xfId="31" applyNumberFormat="1" applyFont="1" applyBorder="1" applyAlignment="1">
      <alignment horizontal="center" vertical="center"/>
    </xf>
    <xf numFmtId="164" fontId="34" fillId="0" borderId="9" xfId="31" applyNumberFormat="1" applyFont="1" applyBorder="1" applyAlignment="1">
      <alignment horizontal="center" vertical="center"/>
    </xf>
    <xf numFmtId="20" fontId="50" fillId="0" borderId="9" xfId="31" applyNumberFormat="1" applyFont="1" applyBorder="1" applyAlignment="1">
      <alignment horizontal="center" vertical="center"/>
    </xf>
    <xf numFmtId="20" fontId="34" fillId="0" borderId="32" xfId="31" applyNumberFormat="1" applyFont="1" applyBorder="1" applyAlignment="1">
      <alignment horizontal="center"/>
    </xf>
    <xf numFmtId="49" fontId="34" fillId="0" borderId="0" xfId="31" applyNumberFormat="1" applyFont="1" applyBorder="1" applyAlignment="1">
      <alignment horizontal="center" vertical="center"/>
    </xf>
    <xf numFmtId="20" fontId="50" fillId="0" borderId="0" xfId="31" applyNumberFormat="1" applyFont="1" applyBorder="1" applyAlignment="1">
      <alignment horizontal="center" vertical="center"/>
    </xf>
    <xf numFmtId="0" fontId="34" fillId="0" borderId="0" xfId="31" applyFont="1" applyBorder="1" applyAlignment="1">
      <alignment horizontal="center" vertical="center"/>
    </xf>
    <xf numFmtId="0" fontId="37" fillId="0" borderId="0" xfId="31" applyFont="1" applyAlignment="1">
      <alignment vertical="center"/>
    </xf>
    <xf numFmtId="0" fontId="21" fillId="0" borderId="0" xfId="31" applyFont="1" applyAlignment="1">
      <alignment horizontal="right"/>
    </xf>
    <xf numFmtId="0" fontId="25" fillId="0" borderId="4" xfId="31" applyFont="1" applyBorder="1" applyAlignment="1">
      <alignment horizontal="left" vertical="center" indent="10"/>
    </xf>
    <xf numFmtId="0" fontId="24" fillId="0" borderId="0" xfId="31" applyFont="1" applyBorder="1" applyAlignment="1">
      <alignment vertical="center"/>
    </xf>
    <xf numFmtId="0" fontId="4" fillId="0" borderId="0" xfId="31" applyFont="1" applyAlignment="1"/>
    <xf numFmtId="0" fontId="20" fillId="0" borderId="6" xfId="31" applyBorder="1"/>
    <xf numFmtId="0" fontId="24" fillId="0" borderId="6" xfId="31" applyFont="1" applyBorder="1"/>
    <xf numFmtId="0" fontId="24" fillId="0" borderId="6" xfId="31" applyFont="1" applyBorder="1" applyAlignment="1">
      <alignment horizontal="center"/>
    </xf>
    <xf numFmtId="0" fontId="20" fillId="0" borderId="6" xfId="31" applyBorder="1" applyAlignment="1">
      <alignment horizontal="center"/>
    </xf>
    <xf numFmtId="0" fontId="24" fillId="0" borderId="6" xfId="31" applyFont="1" applyBorder="1" applyAlignment="1">
      <alignment horizontal="center" wrapText="1"/>
    </xf>
    <xf numFmtId="0" fontId="20" fillId="0" borderId="3" xfId="31" applyBorder="1"/>
    <xf numFmtId="0" fontId="24" fillId="0" borderId="23" xfId="31" applyFont="1" applyBorder="1"/>
    <xf numFmtId="0" fontId="24" fillId="0" borderId="25" xfId="31" applyFont="1" applyBorder="1"/>
    <xf numFmtId="0" fontId="20" fillId="0" borderId="18" xfId="31" applyBorder="1"/>
    <xf numFmtId="0" fontId="20" fillId="0" borderId="16" xfId="31" applyBorder="1"/>
    <xf numFmtId="0" fontId="24" fillId="0" borderId="16" xfId="31" applyFont="1" applyBorder="1"/>
    <xf numFmtId="49" fontId="20" fillId="0" borderId="27" xfId="31" applyNumberFormat="1" applyBorder="1"/>
    <xf numFmtId="0" fontId="21" fillId="0" borderId="27" xfId="31" applyFont="1" applyBorder="1" applyAlignment="1"/>
    <xf numFmtId="0" fontId="24" fillId="0" borderId="27" xfId="31" applyFont="1" applyBorder="1"/>
    <xf numFmtId="0" fontId="21" fillId="0" borderId="0" xfId="31" applyFont="1" applyBorder="1" applyAlignment="1">
      <alignment horizontal="left"/>
    </xf>
    <xf numFmtId="173" fontId="24" fillId="0" borderId="22" xfId="31" applyNumberFormat="1" applyFont="1" applyBorder="1"/>
    <xf numFmtId="0" fontId="51" fillId="0" borderId="0" xfId="31" applyFont="1" applyBorder="1" applyAlignment="1">
      <alignment vertical="center"/>
    </xf>
    <xf numFmtId="0" fontId="52" fillId="0" borderId="0" xfId="31" applyFont="1" applyBorder="1" applyAlignment="1"/>
    <xf numFmtId="0" fontId="24" fillId="0" borderId="36" xfId="31" applyFont="1" applyBorder="1"/>
    <xf numFmtId="0" fontId="4" fillId="0" borderId="0" xfId="31" applyFont="1" applyAlignment="1">
      <alignment vertical="center"/>
    </xf>
    <xf numFmtId="174" fontId="24" fillId="0" borderId="6" xfId="31" applyNumberFormat="1" applyFont="1" applyBorder="1" applyAlignment="1">
      <alignment horizontal="center"/>
    </xf>
    <xf numFmtId="22" fontId="21" fillId="0" borderId="6" xfId="31" applyNumberFormat="1" applyFont="1" applyBorder="1" applyAlignment="1">
      <alignment horizontal="center"/>
    </xf>
    <xf numFmtId="175" fontId="24" fillId="0" borderId="6" xfId="31" applyNumberFormat="1" applyFont="1" applyBorder="1" applyAlignment="1">
      <alignment horizontal="center"/>
    </xf>
    <xf numFmtId="176" fontId="24" fillId="0" borderId="6" xfId="31" applyNumberFormat="1" applyFont="1" applyBorder="1" applyAlignment="1"/>
    <xf numFmtId="0" fontId="49" fillId="0" borderId="10" xfId="31" applyFont="1" applyBorder="1" applyAlignment="1">
      <alignment horizontal="left"/>
    </xf>
    <xf numFmtId="0" fontId="24" fillId="0" borderId="25" xfId="31" applyFont="1" applyBorder="1" applyAlignment="1">
      <alignment horizontal="center"/>
    </xf>
    <xf numFmtId="177" fontId="21" fillId="0" borderId="6" xfId="31" applyNumberFormat="1" applyFont="1" applyBorder="1" applyAlignment="1">
      <alignment horizontal="center"/>
    </xf>
    <xf numFmtId="176" fontId="24" fillId="4" borderId="6" xfId="31" applyNumberFormat="1" applyFont="1" applyFill="1" applyBorder="1" applyAlignment="1">
      <alignment horizontal="right"/>
    </xf>
    <xf numFmtId="0" fontId="24" fillId="4" borderId="6" xfId="31" applyFont="1" applyFill="1" applyBorder="1" applyAlignment="1">
      <alignment horizontal="center"/>
    </xf>
    <xf numFmtId="0" fontId="21" fillId="0" borderId="25" xfId="31" applyFont="1" applyBorder="1" applyAlignment="1">
      <alignment horizontal="center"/>
    </xf>
    <xf numFmtId="0" fontId="21" fillId="0" borderId="6" xfId="31" applyFont="1" applyBorder="1" applyAlignment="1">
      <alignment horizontal="center"/>
    </xf>
    <xf numFmtId="0" fontId="21" fillId="0" borderId="10" xfId="31" applyFont="1" applyBorder="1" applyAlignment="1">
      <alignment horizontal="left"/>
    </xf>
    <xf numFmtId="0" fontId="24" fillId="0" borderId="1" xfId="31" applyFont="1" applyBorder="1"/>
    <xf numFmtId="177" fontId="24" fillId="0" borderId="6" xfId="31" applyNumberFormat="1" applyFont="1" applyBorder="1" applyAlignment="1">
      <alignment horizontal="center"/>
    </xf>
    <xf numFmtId="0" fontId="20" fillId="0" borderId="5" xfId="31" applyBorder="1" applyAlignment="1">
      <alignment horizontal="center"/>
    </xf>
    <xf numFmtId="0" fontId="21" fillId="0" borderId="6" xfId="31" applyFont="1" applyBorder="1"/>
    <xf numFmtId="0" fontId="21" fillId="0" borderId="5" xfId="31" applyFont="1" applyBorder="1" applyAlignment="1">
      <alignment horizontal="left"/>
    </xf>
    <xf numFmtId="0" fontId="21" fillId="0" borderId="25" xfId="31" applyFont="1" applyBorder="1"/>
    <xf numFmtId="2" fontId="24" fillId="0" borderId="6" xfId="31" applyNumberFormat="1" applyFont="1" applyBorder="1" applyAlignment="1">
      <alignment horizontal="center"/>
    </xf>
    <xf numFmtId="173" fontId="24" fillId="0" borderId="22" xfId="31" applyNumberFormat="1" applyFont="1" applyBorder="1" applyAlignment="1">
      <alignment horizontal="center"/>
    </xf>
    <xf numFmtId="178" fontId="24" fillId="0" borderId="10" xfId="31" applyNumberFormat="1" applyFont="1" applyBorder="1" applyAlignment="1">
      <alignment horizontal="left"/>
    </xf>
    <xf numFmtId="0" fontId="49" fillId="4" borderId="10" xfId="31" applyFont="1" applyFill="1" applyBorder="1" applyAlignment="1">
      <alignment horizontal="left"/>
    </xf>
    <xf numFmtId="2" fontId="24" fillId="0" borderId="6" xfId="31" applyNumberFormat="1" applyFont="1" applyBorder="1" applyAlignment="1">
      <alignment horizontal="center" vertical="center"/>
    </xf>
    <xf numFmtId="179" fontId="49" fillId="0" borderId="10" xfId="31" applyNumberFormat="1" applyFont="1" applyBorder="1" applyAlignment="1">
      <alignment horizontal="left"/>
    </xf>
    <xf numFmtId="0" fontId="21" fillId="0" borderId="1" xfId="31" applyFont="1" applyBorder="1"/>
    <xf numFmtId="176" fontId="21" fillId="0" borderId="6" xfId="31" applyNumberFormat="1" applyFont="1" applyFill="1" applyBorder="1" applyAlignment="1">
      <alignment horizontal="left"/>
    </xf>
    <xf numFmtId="0" fontId="68" fillId="0" borderId="5" xfId="31" applyFont="1" applyBorder="1"/>
    <xf numFmtId="49" fontId="50" fillId="0" borderId="27" xfId="31" applyNumberFormat="1" applyFont="1" applyBorder="1"/>
    <xf numFmtId="173" fontId="50" fillId="0" borderId="22" xfId="31" applyNumberFormat="1" applyFont="1" applyBorder="1"/>
    <xf numFmtId="174" fontId="24" fillId="0" borderId="0" xfId="31" applyNumberFormat="1" applyFont="1" applyFill="1" applyBorder="1" applyAlignment="1">
      <alignment horizontal="center"/>
    </xf>
    <xf numFmtId="22" fontId="20" fillId="0" borderId="0" xfId="31" applyNumberFormat="1"/>
    <xf numFmtId="14" fontId="34" fillId="0" borderId="22" xfId="31" applyNumberFormat="1" applyFont="1" applyBorder="1"/>
    <xf numFmtId="0" fontId="25" fillId="0" borderId="0" xfId="31" applyFont="1" applyBorder="1" applyAlignment="1">
      <alignment horizontal="right" wrapText="1"/>
    </xf>
    <xf numFmtId="0" fontId="25" fillId="0" borderId="44" xfId="31" applyFont="1" applyBorder="1" applyAlignment="1">
      <alignment horizontal="center" vertical="center" wrapText="1"/>
    </xf>
    <xf numFmtId="0" fontId="25" fillId="0" borderId="45" xfId="31" applyFont="1" applyBorder="1" applyAlignment="1">
      <alignment horizontal="center" vertical="center" wrapText="1"/>
    </xf>
    <xf numFmtId="0" fontId="25" fillId="0" borderId="0" xfId="31" applyFont="1" applyBorder="1" applyAlignment="1">
      <alignment vertical="center" wrapText="1"/>
    </xf>
    <xf numFmtId="0" fontId="25" fillId="0" borderId="47" xfId="31" applyFont="1" applyBorder="1" applyAlignment="1">
      <alignment horizontal="center" vertical="center" wrapText="1"/>
    </xf>
    <xf numFmtId="0" fontId="25" fillId="0" borderId="45" xfId="31" applyFont="1" applyBorder="1" applyAlignment="1">
      <alignment horizontal="center" vertical="center"/>
    </xf>
    <xf numFmtId="0" fontId="21" fillId="0" borderId="48" xfId="31" applyFont="1" applyBorder="1" applyAlignment="1">
      <alignment horizontal="center" vertical="center"/>
    </xf>
    <xf numFmtId="0" fontId="37" fillId="0" borderId="0" xfId="31" applyFont="1" applyAlignment="1">
      <alignment horizontal="left" vertical="center" indent="15"/>
    </xf>
    <xf numFmtId="0" fontId="25" fillId="0" borderId="14" xfId="31" applyFont="1" applyBorder="1" applyAlignment="1">
      <alignment horizontal="center" vertical="center" wrapText="1"/>
    </xf>
    <xf numFmtId="0" fontId="25" fillId="0" borderId="48" xfId="31" applyFont="1" applyBorder="1" applyAlignment="1">
      <alignment horizontal="center" vertical="center" wrapText="1"/>
    </xf>
    <xf numFmtId="0" fontId="25" fillId="0" borderId="47" xfId="31" applyFont="1" applyBorder="1" applyAlignment="1">
      <alignment vertical="center" wrapText="1"/>
    </xf>
    <xf numFmtId="0" fontId="25" fillId="0" borderId="0" xfId="31" applyFont="1" applyAlignment="1">
      <alignment horizontal="left" vertical="center" indent="3"/>
    </xf>
    <xf numFmtId="0" fontId="25" fillId="0" borderId="41" xfId="31" applyFont="1" applyBorder="1" applyAlignment="1">
      <alignment horizontal="center" wrapText="1"/>
    </xf>
    <xf numFmtId="0" fontId="25" fillId="0" borderId="49" xfId="31" applyFont="1" applyBorder="1" applyAlignment="1">
      <alignment vertical="center" wrapText="1"/>
    </xf>
    <xf numFmtId="0" fontId="25" fillId="0" borderId="14" xfId="31" applyFont="1" applyBorder="1" applyAlignment="1">
      <alignment horizontal="center" wrapText="1"/>
    </xf>
    <xf numFmtId="0" fontId="24" fillId="0" borderId="48" xfId="31" applyFont="1" applyBorder="1" applyAlignment="1">
      <alignment horizontal="center"/>
    </xf>
    <xf numFmtId="0" fontId="25" fillId="0" borderId="47" xfId="31" applyFont="1" applyBorder="1" applyAlignment="1">
      <alignment horizontal="center" wrapText="1"/>
    </xf>
    <xf numFmtId="0" fontId="70" fillId="0" borderId="0" xfId="31" applyFont="1" applyAlignment="1">
      <alignment vertical="center"/>
    </xf>
    <xf numFmtId="0" fontId="20" fillId="0" borderId="54" xfId="31" applyBorder="1"/>
    <xf numFmtId="0" fontId="19" fillId="0" borderId="32" xfId="31" applyFont="1" applyBorder="1" applyAlignment="1">
      <alignment horizontal="center" vertical="center"/>
    </xf>
    <xf numFmtId="0" fontId="19" fillId="0" borderId="33" xfId="31" applyFont="1" applyBorder="1" applyAlignment="1">
      <alignment horizontal="center" vertical="center"/>
    </xf>
    <xf numFmtId="14" fontId="20" fillId="0" borderId="22" xfId="31" applyNumberFormat="1" applyBorder="1"/>
    <xf numFmtId="0" fontId="21" fillId="0" borderId="36" xfId="31" applyFont="1" applyBorder="1" applyAlignment="1"/>
    <xf numFmtId="0" fontId="20" fillId="0" borderId="55" xfId="31" applyBorder="1"/>
    <xf numFmtId="0" fontId="20" fillId="0" borderId="56" xfId="31" applyBorder="1"/>
    <xf numFmtId="0" fontId="20" fillId="0" borderId="57" xfId="31" applyBorder="1"/>
    <xf numFmtId="0" fontId="62" fillId="0" borderId="0" xfId="31" applyFont="1" applyBorder="1" applyAlignment="1"/>
    <xf numFmtId="0" fontId="62" fillId="0" borderId="36" xfId="31" applyFont="1" applyBorder="1" applyAlignment="1"/>
    <xf numFmtId="0" fontId="62" fillId="0" borderId="37" xfId="31" applyFont="1" applyBorder="1" applyAlignment="1"/>
    <xf numFmtId="49" fontId="24" fillId="0" borderId="27" xfId="31" applyNumberFormat="1" applyFont="1" applyBorder="1"/>
    <xf numFmtId="0" fontId="19" fillId="0" borderId="0" xfId="31" applyFont="1" applyBorder="1" applyAlignment="1"/>
    <xf numFmtId="0" fontId="62" fillId="0" borderId="30" xfId="31" applyFont="1" applyBorder="1" applyAlignment="1"/>
    <xf numFmtId="0" fontId="62" fillId="0" borderId="0" xfId="31" applyFont="1" applyBorder="1" applyAlignment="1">
      <alignment horizontal="left"/>
    </xf>
    <xf numFmtId="49" fontId="35" fillId="0" borderId="27" xfId="31" applyNumberFormat="1" applyFont="1" applyBorder="1"/>
    <xf numFmtId="14" fontId="24" fillId="0" borderId="22" xfId="31" applyNumberFormat="1" applyFont="1" applyBorder="1"/>
    <xf numFmtId="0" fontId="19" fillId="0" borderId="30" xfId="31" applyFont="1" applyBorder="1"/>
    <xf numFmtId="0" fontId="72" fillId="0" borderId="0" xfId="31" applyFont="1" applyBorder="1" applyAlignment="1"/>
    <xf numFmtId="0" fontId="72" fillId="0" borderId="30" xfId="31" applyFont="1" applyBorder="1" applyAlignment="1">
      <alignment horizontal="right"/>
    </xf>
    <xf numFmtId="0" fontId="34" fillId="0" borderId="27" xfId="31" applyFont="1" applyBorder="1" applyAlignment="1">
      <alignment horizontal="left"/>
    </xf>
    <xf numFmtId="0" fontId="34" fillId="0" borderId="31" xfId="31" applyFont="1" applyBorder="1" applyAlignment="1">
      <alignment horizontal="center" vertical="center"/>
    </xf>
    <xf numFmtId="0" fontId="19" fillId="0" borderId="33" xfId="31" applyFont="1" applyBorder="1" applyAlignment="1">
      <alignment vertical="center"/>
    </xf>
    <xf numFmtId="0" fontId="19" fillId="0" borderId="32" xfId="31" applyFont="1" applyBorder="1" applyAlignment="1">
      <alignment vertical="center"/>
    </xf>
    <xf numFmtId="14" fontId="34" fillId="0" borderId="31" xfId="31" applyNumberFormat="1" applyFont="1" applyBorder="1" applyAlignment="1">
      <alignment horizontal="center"/>
    </xf>
    <xf numFmtId="0" fontId="74" fillId="0" borderId="25" xfId="31" applyFont="1" applyBorder="1"/>
    <xf numFmtId="0" fontId="12" fillId="0" borderId="0" xfId="112" applyProtection="1"/>
    <xf numFmtId="0" fontId="12" fillId="0" borderId="0" xfId="112" applyBorder="1" applyProtection="1"/>
    <xf numFmtId="0" fontId="80" fillId="0" borderId="0" xfId="112" applyFont="1" applyBorder="1" applyProtection="1"/>
    <xf numFmtId="0" fontId="81" fillId="0" borderId="0" xfId="112" applyFont="1" applyBorder="1" applyAlignment="1" applyProtection="1">
      <alignment horizontal="center"/>
    </xf>
    <xf numFmtId="0" fontId="82" fillId="0" borderId="0" xfId="112" applyFont="1" applyBorder="1" applyProtection="1"/>
    <xf numFmtId="0" fontId="83" fillId="0" borderId="0" xfId="112" applyFont="1" applyBorder="1" applyProtection="1"/>
    <xf numFmtId="9" fontId="81" fillId="0" borderId="0" xfId="111" applyFont="1" applyBorder="1" applyProtection="1"/>
    <xf numFmtId="0" fontId="84" fillId="0" borderId="0" xfId="112" applyFont="1" applyBorder="1" applyAlignment="1" applyProtection="1">
      <alignment horizontal="center"/>
    </xf>
    <xf numFmtId="0" fontId="81" fillId="0" borderId="0" xfId="112" applyFont="1" applyBorder="1" applyProtection="1"/>
    <xf numFmtId="0" fontId="85" fillId="0" borderId="0" xfId="112" applyFont="1" applyBorder="1" applyProtection="1"/>
    <xf numFmtId="0" fontId="86" fillId="0" borderId="0" xfId="112" applyFont="1" applyBorder="1" applyProtection="1"/>
    <xf numFmtId="0" fontId="87" fillId="0" borderId="0" xfId="112" applyFont="1" applyBorder="1" applyProtection="1"/>
    <xf numFmtId="0" fontId="88" fillId="0" borderId="0" xfId="112" applyFont="1" applyBorder="1" applyProtection="1"/>
    <xf numFmtId="2" fontId="89" fillId="0" borderId="0" xfId="112" applyNumberFormat="1" applyFont="1" applyBorder="1" applyAlignment="1" applyProtection="1">
      <alignment horizontal="center"/>
    </xf>
    <xf numFmtId="2" fontId="88" fillId="0" borderId="0" xfId="112" applyNumberFormat="1" applyFont="1" applyBorder="1" applyAlignment="1" applyProtection="1">
      <alignment horizontal="center"/>
    </xf>
    <xf numFmtId="0" fontId="88" fillId="0" borderId="0" xfId="112" applyFont="1" applyBorder="1" applyAlignment="1" applyProtection="1">
      <alignment horizontal="center"/>
    </xf>
    <xf numFmtId="2" fontId="90" fillId="0" borderId="0" xfId="112" applyNumberFormat="1" applyFont="1" applyBorder="1" applyAlignment="1" applyProtection="1">
      <alignment horizontal="center"/>
    </xf>
    <xf numFmtId="0" fontId="90" fillId="0" borderId="0" xfId="112" applyFont="1" applyBorder="1" applyAlignment="1" applyProtection="1">
      <alignment horizontal="center"/>
    </xf>
    <xf numFmtId="9" fontId="80" fillId="0" borderId="0" xfId="111" applyFont="1" applyBorder="1" applyProtection="1"/>
    <xf numFmtId="3" fontId="90" fillId="0" borderId="0" xfId="112" applyNumberFormat="1" applyFont="1" applyBorder="1" applyAlignment="1" applyProtection="1">
      <alignment horizontal="center"/>
    </xf>
    <xf numFmtId="3" fontId="82" fillId="0" borderId="0" xfId="112" applyNumberFormat="1" applyFont="1" applyBorder="1" applyProtection="1"/>
    <xf numFmtId="0" fontId="91" fillId="0" borderId="0" xfId="112" applyFont="1" applyBorder="1" applyProtection="1"/>
    <xf numFmtId="0" fontId="12" fillId="5" borderId="0" xfId="112" applyFill="1" applyProtection="1"/>
    <xf numFmtId="0" fontId="92" fillId="0" borderId="0" xfId="112" applyFont="1" applyProtection="1"/>
    <xf numFmtId="0" fontId="5" fillId="0" borderId="5" xfId="112" applyFont="1" applyBorder="1" applyAlignment="1" applyProtection="1">
      <protection locked="0"/>
    </xf>
    <xf numFmtId="0" fontId="5" fillId="0" borderId="4" xfId="112" applyFont="1" applyBorder="1" applyAlignment="1" applyProtection="1">
      <alignment horizontal="right"/>
      <protection locked="0"/>
    </xf>
    <xf numFmtId="0" fontId="5" fillId="0" borderId="4" xfId="112" applyFont="1" applyBorder="1" applyAlignment="1" applyProtection="1">
      <protection locked="0"/>
    </xf>
    <xf numFmtId="0" fontId="5" fillId="0" borderId="3" xfId="112" applyFont="1" applyBorder="1" applyAlignment="1" applyProtection="1">
      <protection locked="0"/>
    </xf>
    <xf numFmtId="0" fontId="92" fillId="0" borderId="1" xfId="112" applyFont="1" applyBorder="1" applyProtection="1"/>
    <xf numFmtId="0" fontId="93" fillId="0" borderId="0" xfId="112" applyFont="1" applyBorder="1" applyProtection="1">
      <protection locked="0"/>
    </xf>
    <xf numFmtId="0" fontId="94" fillId="0" borderId="1" xfId="112" applyFont="1" applyBorder="1" applyProtection="1">
      <protection locked="0"/>
    </xf>
    <xf numFmtId="0" fontId="95" fillId="0" borderId="0" xfId="112" applyFont="1" applyBorder="1" applyProtection="1">
      <protection locked="0"/>
    </xf>
    <xf numFmtId="0" fontId="93" fillId="0" borderId="2" xfId="112" applyFont="1" applyBorder="1" applyProtection="1">
      <protection locked="0"/>
    </xf>
    <xf numFmtId="0" fontId="93" fillId="0" borderId="1" xfId="112" applyFont="1" applyBorder="1" applyProtection="1">
      <protection locked="0"/>
    </xf>
    <xf numFmtId="0" fontId="92" fillId="0" borderId="2" xfId="112" applyFont="1" applyBorder="1" applyProtection="1">
      <protection locked="0"/>
    </xf>
    <xf numFmtId="0" fontId="92" fillId="0" borderId="0" xfId="112" applyFont="1" applyBorder="1" applyProtection="1">
      <protection locked="0"/>
    </xf>
    <xf numFmtId="0" fontId="92" fillId="0" borderId="1" xfId="112" applyFont="1" applyBorder="1" applyProtection="1">
      <protection locked="0"/>
    </xf>
    <xf numFmtId="0" fontId="92" fillId="0" borderId="20" xfId="112" applyFont="1" applyBorder="1" applyProtection="1"/>
    <xf numFmtId="0" fontId="94" fillId="0" borderId="19" xfId="112" applyFont="1" applyBorder="1" applyProtection="1"/>
    <xf numFmtId="0" fontId="93" fillId="0" borderId="20" xfId="112" applyFont="1" applyBorder="1" applyProtection="1"/>
    <xf numFmtId="0" fontId="93" fillId="0" borderId="19" xfId="112" applyFont="1" applyBorder="1" applyProtection="1"/>
    <xf numFmtId="0" fontId="94" fillId="0" borderId="18" xfId="112" applyFont="1" applyBorder="1" applyProtection="1"/>
    <xf numFmtId="0" fontId="93" fillId="0" borderId="0" xfId="112" applyFont="1" applyProtection="1"/>
    <xf numFmtId="2" fontId="96" fillId="0" borderId="0" xfId="112" applyNumberFormat="1" applyFont="1" applyProtection="1"/>
    <xf numFmtId="0" fontId="92" fillId="0" borderId="5" xfId="112" applyFont="1" applyBorder="1" applyProtection="1"/>
    <xf numFmtId="2" fontId="94" fillId="6" borderId="10" xfId="112" applyNumberFormat="1" applyFont="1" applyFill="1" applyBorder="1" applyAlignment="1" applyProtection="1">
      <alignment horizontal="center"/>
    </xf>
    <xf numFmtId="2" fontId="94" fillId="6" borderId="6" xfId="112" applyNumberFormat="1" applyFont="1" applyFill="1" applyBorder="1" applyAlignment="1" applyProtection="1">
      <alignment horizontal="center"/>
    </xf>
    <xf numFmtId="0" fontId="93" fillId="0" borderId="5" xfId="112" applyFont="1" applyBorder="1" applyProtection="1"/>
    <xf numFmtId="0" fontId="97" fillId="0" borderId="4" xfId="112" applyFont="1" applyBorder="1" applyProtection="1"/>
    <xf numFmtId="0" fontId="93" fillId="0" borderId="8" xfId="112" applyFont="1" applyBorder="1" applyProtection="1"/>
    <xf numFmtId="0" fontId="92" fillId="0" borderId="15" xfId="112" applyFont="1" applyBorder="1" applyProtection="1"/>
    <xf numFmtId="2" fontId="98" fillId="0" borderId="10" xfId="112" applyNumberFormat="1" applyFont="1" applyBorder="1" applyAlignment="1" applyProtection="1">
      <alignment horizontal="center"/>
    </xf>
    <xf numFmtId="2" fontId="98" fillId="0" borderId="6" xfId="112" applyNumberFormat="1" applyFont="1" applyBorder="1" applyAlignment="1" applyProtection="1">
      <alignment horizontal="center"/>
    </xf>
    <xf numFmtId="0" fontId="93" fillId="0" borderId="15" xfId="112" applyFont="1" applyBorder="1" applyProtection="1"/>
    <xf numFmtId="0" fontId="93" fillId="0" borderId="17" xfId="112" applyFont="1" applyBorder="1" applyProtection="1"/>
    <xf numFmtId="0" fontId="94" fillId="0" borderId="58" xfId="112" applyFont="1" applyBorder="1" applyProtection="1"/>
    <xf numFmtId="0" fontId="92" fillId="0" borderId="59" xfId="112" applyFont="1" applyBorder="1" applyProtection="1"/>
    <xf numFmtId="0" fontId="93" fillId="0" borderId="59" xfId="112" applyFont="1" applyBorder="1" applyProtection="1"/>
    <xf numFmtId="0" fontId="93" fillId="0" borderId="60" xfId="112" applyFont="1" applyBorder="1" applyProtection="1"/>
    <xf numFmtId="0" fontId="94" fillId="0" borderId="61" xfId="112" applyFont="1" applyBorder="1" applyProtection="1"/>
    <xf numFmtId="0" fontId="85" fillId="0" borderId="0" xfId="112" applyFont="1" applyProtection="1">
      <protection locked="0"/>
    </xf>
    <xf numFmtId="0" fontId="85" fillId="0" borderId="0" xfId="112" applyFont="1" applyProtection="1"/>
    <xf numFmtId="0" fontId="99" fillId="0" borderId="0" xfId="112" applyFont="1" applyProtection="1"/>
    <xf numFmtId="0" fontId="92" fillId="0" borderId="5" xfId="112" applyFont="1" applyBorder="1" applyAlignment="1" applyProtection="1">
      <alignment horizontal="center"/>
    </xf>
    <xf numFmtId="0" fontId="92" fillId="0" borderId="15" xfId="112" applyFont="1" applyBorder="1" applyAlignment="1" applyProtection="1">
      <alignment horizontal="center"/>
    </xf>
    <xf numFmtId="9" fontId="94" fillId="0" borderId="17" xfId="111" applyFont="1" applyBorder="1" applyProtection="1"/>
    <xf numFmtId="0" fontId="93" fillId="0" borderId="58" xfId="112" applyFont="1" applyBorder="1" applyProtection="1"/>
    <xf numFmtId="0" fontId="92" fillId="0" borderId="59" xfId="112" applyFont="1" applyBorder="1" applyAlignment="1" applyProtection="1">
      <alignment horizontal="center"/>
    </xf>
    <xf numFmtId="0" fontId="92" fillId="0" borderId="0" xfId="112" applyFont="1" applyBorder="1" applyProtection="1"/>
    <xf numFmtId="0" fontId="99" fillId="0" borderId="0" xfId="112" applyFont="1" applyBorder="1" applyProtection="1"/>
    <xf numFmtId="0" fontId="93" fillId="0" borderId="61" xfId="112" applyFont="1" applyBorder="1" applyProtection="1"/>
    <xf numFmtId="4" fontId="94" fillId="6" borderId="10" xfId="112" applyNumberFormat="1" applyFont="1" applyFill="1" applyBorder="1" applyAlignment="1" applyProtection="1">
      <alignment horizontal="center"/>
    </xf>
    <xf numFmtId="180" fontId="94" fillId="6" borderId="10" xfId="112" applyNumberFormat="1" applyFont="1" applyFill="1" applyBorder="1" applyAlignment="1" applyProtection="1">
      <alignment horizontal="center"/>
    </xf>
    <xf numFmtId="4" fontId="94" fillId="6" borderId="6" xfId="112" applyNumberFormat="1" applyFont="1" applyFill="1" applyBorder="1" applyAlignment="1" applyProtection="1">
      <alignment horizontal="center"/>
    </xf>
    <xf numFmtId="9" fontId="92" fillId="0" borderId="15" xfId="111" applyFont="1" applyBorder="1" applyAlignment="1" applyProtection="1">
      <alignment horizontal="center"/>
    </xf>
    <xf numFmtId="3" fontId="93" fillId="0" borderId="15" xfId="112" applyNumberFormat="1" applyFont="1" applyBorder="1" applyProtection="1"/>
    <xf numFmtId="4" fontId="98" fillId="0" borderId="10" xfId="112" applyNumberFormat="1" applyFont="1" applyBorder="1" applyAlignment="1" applyProtection="1">
      <alignment horizontal="center"/>
    </xf>
    <xf numFmtId="4" fontId="98" fillId="0" borderId="6" xfId="112" applyNumberFormat="1" applyFont="1" applyBorder="1" applyAlignment="1" applyProtection="1">
      <alignment horizontal="center"/>
    </xf>
    <xf numFmtId="4" fontId="98" fillId="6" borderId="10" xfId="112" applyNumberFormat="1" applyFont="1" applyFill="1" applyBorder="1" applyAlignment="1" applyProtection="1">
      <alignment horizontal="center"/>
    </xf>
    <xf numFmtId="4" fontId="98" fillId="6" borderId="6" xfId="112" applyNumberFormat="1" applyFont="1" applyFill="1" applyBorder="1" applyAlignment="1" applyProtection="1">
      <alignment horizontal="center"/>
    </xf>
    <xf numFmtId="2" fontId="98" fillId="0" borderId="13" xfId="112" applyNumberFormat="1" applyFont="1" applyBorder="1" applyAlignment="1" applyProtection="1">
      <alignment horizontal="center"/>
    </xf>
    <xf numFmtId="0" fontId="93" fillId="0" borderId="12" xfId="112" applyFont="1" applyBorder="1" applyAlignment="1" applyProtection="1">
      <alignment horizontal="left"/>
    </xf>
    <xf numFmtId="0" fontId="93" fillId="0" borderId="74" xfId="112" applyFont="1" applyBorder="1" applyAlignment="1" applyProtection="1">
      <alignment horizontal="left"/>
    </xf>
    <xf numFmtId="0" fontId="93" fillId="0" borderId="76" xfId="112" applyFont="1" applyBorder="1" applyAlignment="1" applyProtection="1">
      <alignment horizontal="left"/>
    </xf>
    <xf numFmtId="0" fontId="97" fillId="0" borderId="0" xfId="112" applyFont="1" applyAlignment="1" applyProtection="1">
      <alignment horizontal="left"/>
    </xf>
    <xf numFmtId="0" fontId="104" fillId="0" borderId="0" xfId="112" applyFont="1" applyProtection="1"/>
    <xf numFmtId="0" fontId="105" fillId="0" borderId="0" xfId="112" applyFont="1" applyProtection="1"/>
    <xf numFmtId="0" fontId="92" fillId="0" borderId="0" xfId="112" applyFont="1" applyAlignment="1" applyProtection="1">
      <alignment horizontal="centerContinuous"/>
    </xf>
    <xf numFmtId="0" fontId="104" fillId="0" borderId="0" xfId="112" applyFont="1" applyAlignment="1" applyProtection="1">
      <alignment horizontal="centerContinuous"/>
    </xf>
    <xf numFmtId="0" fontId="106" fillId="0" borderId="0" xfId="112" applyFont="1" applyAlignment="1" applyProtection="1">
      <alignment horizontal="centerContinuous"/>
    </xf>
    <xf numFmtId="0" fontId="107" fillId="0" borderId="0" xfId="112" applyFont="1" applyAlignment="1" applyProtection="1">
      <alignment vertical="top"/>
    </xf>
    <xf numFmtId="180" fontId="12" fillId="0" borderId="0" xfId="112" applyNumberFormat="1" applyProtection="1"/>
    <xf numFmtId="0" fontId="103" fillId="7" borderId="4" xfId="112" applyFont="1" applyFill="1" applyBorder="1" applyAlignment="1" applyProtection="1"/>
    <xf numFmtId="0" fontId="77" fillId="0" borderId="0" xfId="103"/>
    <xf numFmtId="0" fontId="108" fillId="0" borderId="0" xfId="103" applyFont="1"/>
    <xf numFmtId="166" fontId="77" fillId="0" borderId="0" xfId="103" applyNumberFormat="1"/>
    <xf numFmtId="0" fontId="77" fillId="2" borderId="0" xfId="103" applyFill="1"/>
    <xf numFmtId="166" fontId="111" fillId="9" borderId="6" xfId="103" applyNumberFormat="1" applyFont="1" applyFill="1" applyBorder="1"/>
    <xf numFmtId="166" fontId="112" fillId="9" borderId="6" xfId="103" applyNumberFormat="1" applyFont="1" applyFill="1" applyBorder="1" applyAlignment="1">
      <alignment horizontal="center" vertical="center"/>
    </xf>
    <xf numFmtId="2" fontId="112" fillId="9" borderId="6" xfId="103" applyNumberFormat="1" applyFont="1" applyFill="1" applyBorder="1" applyAlignment="1">
      <alignment horizontal="center" vertical="center"/>
    </xf>
    <xf numFmtId="2" fontId="111" fillId="7" borderId="6" xfId="103" applyNumberFormat="1" applyFont="1" applyFill="1" applyBorder="1" applyAlignment="1">
      <alignment horizontal="center" vertical="center"/>
    </xf>
    <xf numFmtId="0" fontId="111" fillId="0" borderId="0" xfId="103" applyFont="1" applyAlignment="1">
      <alignment horizontal="center" vertical="center"/>
    </xf>
    <xf numFmtId="0" fontId="109" fillId="0" borderId="0" xfId="103" applyFont="1" applyAlignment="1">
      <alignment horizontal="center" vertical="center"/>
    </xf>
    <xf numFmtId="0" fontId="103" fillId="4" borderId="4" xfId="112" applyFont="1" applyFill="1" applyBorder="1" applyAlignment="1" applyProtection="1">
      <alignment horizontal="left"/>
    </xf>
    <xf numFmtId="166" fontId="109" fillId="8" borderId="11" xfId="103" applyNumberFormat="1" applyFont="1" applyFill="1" applyBorder="1" applyAlignment="1">
      <alignment vertical="center"/>
    </xf>
    <xf numFmtId="166" fontId="109" fillId="8" borderId="14" xfId="103" applyNumberFormat="1" applyFont="1" applyFill="1" applyBorder="1" applyAlignment="1">
      <alignment vertical="center"/>
    </xf>
    <xf numFmtId="0" fontId="25" fillId="4" borderId="19" xfId="31" applyFont="1" applyFill="1" applyBorder="1"/>
    <xf numFmtId="0" fontId="25" fillId="4" borderId="0" xfId="31" applyFont="1" applyFill="1" applyBorder="1"/>
    <xf numFmtId="0" fontId="42" fillId="4" borderId="0" xfId="31" applyFont="1" applyFill="1" applyBorder="1" applyAlignment="1">
      <alignment horizontal="left"/>
    </xf>
    <xf numFmtId="49" fontId="40" fillId="0" borderId="27" xfId="31" applyNumberFormat="1" applyFont="1" applyBorder="1"/>
    <xf numFmtId="0" fontId="62" fillId="0" borderId="0" xfId="31" applyFont="1" applyAlignment="1"/>
    <xf numFmtId="2" fontId="98" fillId="4" borderId="73" xfId="112" applyNumberFormat="1" applyFont="1" applyFill="1" applyBorder="1" applyAlignment="1" applyProtection="1">
      <alignment horizontal="center"/>
    </xf>
    <xf numFmtId="0" fontId="25" fillId="0" borderId="0" xfId="31" applyFont="1" applyAlignment="1">
      <alignment vertical="center"/>
    </xf>
    <xf numFmtId="0" fontId="62" fillId="0" borderId="0" xfId="31" applyFont="1" applyBorder="1" applyAlignment="1">
      <alignment horizontal="center"/>
    </xf>
    <xf numFmtId="2" fontId="34" fillId="4" borderId="0" xfId="31" applyNumberFormat="1" applyFont="1" applyFill="1" applyBorder="1" applyAlignment="1"/>
    <xf numFmtId="0" fontId="17" fillId="0" borderId="0" xfId="29" applyFont="1" applyFill="1" applyAlignment="1">
      <alignment horizontal="right"/>
    </xf>
    <xf numFmtId="0" fontId="25" fillId="0" borderId="45" xfId="31" applyFont="1" applyBorder="1" applyAlignment="1">
      <alignment horizontal="center" vertical="center" wrapText="1"/>
    </xf>
    <xf numFmtId="2" fontId="20" fillId="0" borderId="6" xfId="31" applyNumberFormat="1" applyBorder="1"/>
    <xf numFmtId="14" fontId="35" fillId="0" borderId="22" xfId="31" applyNumberFormat="1" applyFont="1" applyBorder="1"/>
    <xf numFmtId="0" fontId="46" fillId="4" borderId="0" xfId="31" applyFont="1" applyFill="1" applyAlignment="1">
      <alignment horizontal="center"/>
    </xf>
    <xf numFmtId="0" fontId="46" fillId="4" borderId="23" xfId="31" applyFont="1" applyFill="1" applyBorder="1" applyAlignment="1"/>
    <xf numFmtId="0" fontId="46" fillId="4" borderId="10" xfId="31" applyFont="1" applyFill="1" applyBorder="1" applyAlignment="1"/>
    <xf numFmtId="0" fontId="34" fillId="4" borderId="0" xfId="31" applyFont="1" applyFill="1" applyAlignment="1">
      <alignment horizontal="center"/>
    </xf>
    <xf numFmtId="2" fontId="34" fillId="4" borderId="0" xfId="31" applyNumberFormat="1" applyFont="1" applyFill="1" applyBorder="1"/>
    <xf numFmtId="2" fontId="34" fillId="4" borderId="19" xfId="31" applyNumberFormat="1" applyFont="1" applyFill="1" applyBorder="1" applyAlignment="1">
      <alignment horizontal="center"/>
    </xf>
    <xf numFmtId="0" fontId="34" fillId="4" borderId="19" xfId="31" applyFont="1" applyFill="1" applyBorder="1" applyAlignment="1">
      <alignment horizontal="left"/>
    </xf>
    <xf numFmtId="2" fontId="34" fillId="4" borderId="0" xfId="31" applyNumberFormat="1" applyFont="1" applyFill="1" applyBorder="1" applyAlignment="1">
      <alignment horizontal="center"/>
    </xf>
    <xf numFmtId="0" fontId="34" fillId="4" borderId="0" xfId="31" applyFont="1" applyFill="1" applyBorder="1" applyAlignment="1">
      <alignment horizontal="left"/>
    </xf>
    <xf numFmtId="164" fontId="42" fillId="4" borderId="0" xfId="31" applyNumberFormat="1" applyFont="1" applyFill="1" applyBorder="1" applyAlignment="1">
      <alignment horizontal="left"/>
    </xf>
    <xf numFmtId="0" fontId="34" fillId="4" borderId="0" xfId="31" applyFont="1" applyFill="1" applyBorder="1" applyAlignment="1">
      <alignment horizontal="center"/>
    </xf>
    <xf numFmtId="0" fontId="20" fillId="4" borderId="23" xfId="31" applyFill="1" applyBorder="1"/>
    <xf numFmtId="2" fontId="34" fillId="4" borderId="19" xfId="31" applyNumberFormat="1" applyFont="1" applyFill="1" applyBorder="1"/>
    <xf numFmtId="0" fontId="42" fillId="4" borderId="19" xfId="31" applyNumberFormat="1" applyFont="1" applyFill="1" applyBorder="1" applyAlignment="1">
      <alignment horizontal="left"/>
    </xf>
    <xf numFmtId="0" fontId="42" fillId="4" borderId="0" xfId="31" applyNumberFormat="1" applyFont="1" applyFill="1" applyBorder="1" applyAlignment="1">
      <alignment horizontal="left"/>
    </xf>
    <xf numFmtId="0" fontId="34" fillId="4" borderId="0" xfId="31" applyFont="1" applyFill="1" applyBorder="1" applyAlignment="1"/>
    <xf numFmtId="0" fontId="21" fillId="4" borderId="23" xfId="31" applyFont="1" applyFill="1" applyBorder="1"/>
    <xf numFmtId="0" fontId="33" fillId="4" borderId="0" xfId="31" applyFont="1" applyFill="1" applyBorder="1" applyAlignment="1">
      <alignment horizontal="center"/>
    </xf>
    <xf numFmtId="0" fontId="25" fillId="4" borderId="45" xfId="31" applyFont="1" applyFill="1" applyBorder="1" applyAlignment="1">
      <alignment horizontal="center" vertical="center" wrapText="1"/>
    </xf>
    <xf numFmtId="0" fontId="25" fillId="4" borderId="44" xfId="31" applyFont="1" applyFill="1" applyBorder="1" applyAlignment="1">
      <alignment horizontal="center" vertical="center" wrapText="1"/>
    </xf>
    <xf numFmtId="181" fontId="25" fillId="4" borderId="45" xfId="31" applyNumberFormat="1" applyFont="1" applyFill="1" applyBorder="1" applyAlignment="1">
      <alignment horizontal="center" vertical="center" wrapText="1"/>
    </xf>
    <xf numFmtId="181" fontId="25" fillId="0" borderId="45" xfId="31" applyNumberFormat="1" applyFont="1" applyBorder="1" applyAlignment="1">
      <alignment horizontal="center" vertical="center" wrapText="1"/>
    </xf>
    <xf numFmtId="0" fontId="6" fillId="0" borderId="6" xfId="0" applyFont="1" applyBorder="1" applyAlignment="1">
      <alignment horizontal="left"/>
    </xf>
    <xf numFmtId="0" fontId="21" fillId="0" borderId="23" xfId="31" applyFont="1" applyBorder="1" applyAlignment="1">
      <alignment horizontal="right"/>
    </xf>
    <xf numFmtId="185" fontId="6" fillId="0" borderId="6" xfId="0" applyNumberFormat="1" applyFont="1" applyBorder="1" applyAlignment="1">
      <alignment horizontal="left"/>
    </xf>
    <xf numFmtId="0" fontId="34" fillId="4" borderId="0" xfId="31" applyFont="1" applyFill="1"/>
    <xf numFmtId="2" fontId="42" fillId="4" borderId="0" xfId="31" applyNumberFormat="1" applyFont="1" applyFill="1" applyBorder="1" applyAlignment="1">
      <alignment horizontal="left"/>
    </xf>
    <xf numFmtId="186" fontId="21" fillId="0" borderId="6" xfId="31" applyNumberFormat="1" applyFont="1" applyBorder="1" applyAlignment="1">
      <alignment horizontal="center"/>
    </xf>
    <xf numFmtId="0" fontId="25" fillId="0" borderId="0" xfId="31" applyFont="1" applyBorder="1" applyAlignment="1">
      <alignment horizontal="center" vertical="center" wrapText="1"/>
    </xf>
    <xf numFmtId="0" fontId="25" fillId="0" borderId="77" xfId="31" applyFont="1" applyBorder="1" applyAlignment="1">
      <alignment horizontal="center" vertical="center" wrapText="1"/>
    </xf>
    <xf numFmtId="0" fontId="116" fillId="0" borderId="0" xfId="31" applyFont="1" applyBorder="1" applyAlignment="1"/>
    <xf numFmtId="0" fontId="25" fillId="0" borderId="45" xfId="31" applyFont="1" applyBorder="1" applyAlignment="1">
      <alignment horizontal="center" vertical="center" wrapText="1"/>
    </xf>
    <xf numFmtId="0" fontId="24" fillId="0" borderId="10" xfId="31" applyFont="1" applyBorder="1" applyAlignment="1"/>
    <xf numFmtId="0" fontId="24" fillId="0" borderId="16" xfId="31" applyFont="1" applyBorder="1" applyAlignment="1">
      <alignment horizontal="center"/>
    </xf>
    <xf numFmtId="14" fontId="117" fillId="4" borderId="22" xfId="31" applyNumberFormat="1" applyFont="1" applyFill="1" applyBorder="1"/>
    <xf numFmtId="0" fontId="118" fillId="0" borderId="33" xfId="31" applyFont="1" applyBorder="1" applyAlignment="1">
      <alignment vertical="center"/>
    </xf>
    <xf numFmtId="0" fontId="37" fillId="0" borderId="0" xfId="31" applyFont="1" applyBorder="1" applyAlignment="1">
      <alignment horizontal="center"/>
    </xf>
    <xf numFmtId="0" fontId="39" fillId="0" borderId="0" xfId="31" applyFont="1" applyBorder="1" applyAlignment="1">
      <alignment horizontal="center"/>
    </xf>
    <xf numFmtId="0" fontId="20" fillId="0" borderId="0" xfId="31" applyBorder="1" applyAlignment="1">
      <alignment horizontal="center"/>
    </xf>
    <xf numFmtId="0" fontId="20" fillId="4" borderId="0" xfId="31" applyFill="1"/>
    <xf numFmtId="0" fontId="3" fillId="0" borderId="0" xfId="31" applyFont="1"/>
    <xf numFmtId="0" fontId="20" fillId="4" borderId="6" xfId="31" applyFill="1" applyBorder="1"/>
    <xf numFmtId="0" fontId="21" fillId="0" borderId="2" xfId="31" applyFont="1" applyBorder="1"/>
    <xf numFmtId="0" fontId="14" fillId="0" borderId="6" xfId="29" applyFont="1" applyFill="1" applyBorder="1"/>
    <xf numFmtId="0" fontId="14" fillId="4" borderId="6" xfId="29" applyFont="1" applyFill="1" applyBorder="1"/>
    <xf numFmtId="0" fontId="20" fillId="3" borderId="6" xfId="31" applyFill="1" applyBorder="1"/>
    <xf numFmtId="173" fontId="34" fillId="0" borderId="22" xfId="31" applyNumberFormat="1" applyFont="1" applyBorder="1" applyAlignment="1">
      <alignment horizontal="center"/>
    </xf>
    <xf numFmtId="0" fontId="24" fillId="0" borderId="0" xfId="31" applyFont="1" applyAlignment="1">
      <alignment horizontal="center"/>
    </xf>
    <xf numFmtId="0" fontId="2" fillId="0" borderId="0" xfId="31" applyFont="1" applyAlignment="1">
      <alignment horizontal="center"/>
    </xf>
    <xf numFmtId="0" fontId="62" fillId="0" borderId="36" xfId="31" applyFont="1" applyBorder="1" applyAlignment="1">
      <alignment horizontal="center"/>
    </xf>
    <xf numFmtId="0" fontId="25" fillId="0" borderId="0" xfId="31" applyFont="1" applyBorder="1" applyAlignment="1">
      <alignment horizontal="left" vertical="center" indent="10"/>
    </xf>
    <xf numFmtId="0" fontId="0" fillId="0" borderId="6" xfId="0" applyNumberFormat="1" applyBorder="1" applyAlignment="1">
      <alignment horizontal="left"/>
    </xf>
    <xf numFmtId="2" fontId="34" fillId="0" borderId="23" xfId="31" applyNumberFormat="1" applyFont="1" applyFill="1" applyBorder="1" applyAlignment="1">
      <alignment horizontal="left"/>
    </xf>
    <xf numFmtId="0" fontId="122" fillId="0" borderId="6" xfId="0" applyFont="1" applyBorder="1" applyAlignment="1">
      <alignment horizontal="left"/>
    </xf>
    <xf numFmtId="183" fontId="122" fillId="0" borderId="6" xfId="0" applyNumberFormat="1" applyFont="1" applyBorder="1" applyAlignment="1">
      <alignment horizontal="left"/>
    </xf>
    <xf numFmtId="184" fontId="122" fillId="0" borderId="6" xfId="0" applyNumberFormat="1" applyFont="1" applyBorder="1" applyAlignment="1">
      <alignment horizontal="left"/>
    </xf>
    <xf numFmtId="0" fontId="32" fillId="0" borderId="9" xfId="31" applyFont="1" applyBorder="1" applyAlignment="1">
      <alignment horizontal="center" vertical="center" wrapText="1"/>
    </xf>
    <xf numFmtId="0" fontId="50" fillId="0" borderId="2" xfId="31" applyFont="1" applyBorder="1" applyAlignment="1">
      <alignment horizontal="left"/>
    </xf>
    <xf numFmtId="0" fontId="50" fillId="0" borderId="0" xfId="31" applyFont="1" applyAlignment="1">
      <alignment horizontal="left"/>
    </xf>
    <xf numFmtId="0" fontId="6" fillId="0" borderId="6" xfId="0" applyNumberFormat="1" applyFont="1" applyBorder="1" applyAlignment="1">
      <alignment horizontal="left"/>
    </xf>
    <xf numFmtId="184" fontId="103" fillId="0" borderId="0" xfId="0" applyNumberFormat="1" applyFont="1" applyAlignment="1">
      <alignment horizontal="left"/>
    </xf>
    <xf numFmtId="0" fontId="34" fillId="0" borderId="20" xfId="31" applyFont="1" applyBorder="1" applyAlignment="1">
      <alignment horizontal="center"/>
    </xf>
    <xf numFmtId="2" fontId="98" fillId="4" borderId="75" xfId="112" applyNumberFormat="1" applyFont="1" applyFill="1" applyBorder="1" applyAlignment="1" applyProtection="1">
      <alignment horizontal="center"/>
      <protection locked="0"/>
    </xf>
    <xf numFmtId="2" fontId="100" fillId="4" borderId="73" xfId="112" applyNumberFormat="1" applyFont="1" applyFill="1" applyBorder="1" applyAlignment="1" applyProtection="1">
      <alignment horizontal="center"/>
      <protection locked="0"/>
    </xf>
    <xf numFmtId="2" fontId="20" fillId="3" borderId="6" xfId="31" applyNumberFormat="1" applyFill="1" applyBorder="1"/>
    <xf numFmtId="0" fontId="122" fillId="0" borderId="6" xfId="0" applyNumberFormat="1" applyFont="1" applyBorder="1" applyAlignment="1">
      <alignment horizontal="left"/>
    </xf>
    <xf numFmtId="0" fontId="50" fillId="0" borderId="0" xfId="31" applyFont="1" applyAlignment="1">
      <alignment horizontal="left"/>
    </xf>
    <xf numFmtId="0" fontId="50" fillId="0" borderId="2" xfId="31" applyFont="1" applyBorder="1" applyAlignment="1">
      <alignment horizontal="left"/>
    </xf>
    <xf numFmtId="0" fontId="1" fillId="0" borderId="0" xfId="31" applyFont="1"/>
    <xf numFmtId="0" fontId="25" fillId="0" borderId="0" xfId="31" applyFont="1" applyAlignment="1">
      <alignment vertical="center"/>
    </xf>
    <xf numFmtId="0" fontId="119" fillId="0" borderId="18" xfId="31" applyFont="1" applyBorder="1" applyAlignment="1">
      <alignment horizontal="right" vertical="center" wrapText="1"/>
    </xf>
    <xf numFmtId="184" fontId="6" fillId="0" borderId="6" xfId="0" applyNumberFormat="1" applyFont="1" applyBorder="1" applyAlignment="1">
      <alignment horizontal="left"/>
    </xf>
    <xf numFmtId="183" fontId="6" fillId="0" borderId="6" xfId="0" applyNumberFormat="1" applyFont="1" applyBorder="1" applyAlignment="1">
      <alignment horizontal="left"/>
    </xf>
    <xf numFmtId="176" fontId="21" fillId="4" borderId="6" xfId="31" applyNumberFormat="1" applyFont="1" applyFill="1" applyBorder="1" applyAlignment="1">
      <alignment horizontal="right"/>
    </xf>
    <xf numFmtId="3" fontId="6" fillId="0" borderId="6" xfId="0" applyNumberFormat="1" applyFont="1" applyBorder="1" applyAlignment="1">
      <alignment horizontal="left"/>
    </xf>
    <xf numFmtId="3" fontId="0" fillId="0" borderId="6" xfId="0" applyNumberFormat="1" applyBorder="1" applyAlignment="1">
      <alignment horizontal="left"/>
    </xf>
    <xf numFmtId="0" fontId="7" fillId="0" borderId="6" xfId="0" applyNumberFormat="1" applyFont="1" applyBorder="1" applyAlignment="1">
      <alignment horizontal="left"/>
    </xf>
    <xf numFmtId="2" fontId="123" fillId="0" borderId="0" xfId="31" applyNumberFormat="1" applyFont="1"/>
    <xf numFmtId="0" fontId="50" fillId="0" borderId="0" xfId="31" applyFont="1" applyAlignment="1">
      <alignment horizontal="left"/>
    </xf>
    <xf numFmtId="0" fontId="115" fillId="0" borderId="0" xfId="31" applyFont="1" applyAlignment="1">
      <alignment horizontal="center"/>
    </xf>
    <xf numFmtId="0" fontId="119" fillId="0" borderId="18" xfId="31" applyFont="1" applyBorder="1" applyAlignment="1">
      <alignment horizontal="center" vertical="center" wrapText="1"/>
    </xf>
    <xf numFmtId="0" fontId="48" fillId="0" borderId="4" xfId="31" applyFont="1" applyBorder="1" applyAlignment="1">
      <alignment horizontal="right"/>
    </xf>
    <xf numFmtId="0" fontId="25" fillId="0" borderId="23" xfId="31" applyFont="1" applyBorder="1" applyAlignment="1">
      <alignment horizontal="center"/>
    </xf>
    <xf numFmtId="49" fontId="34" fillId="4" borderId="23" xfId="31" applyNumberFormat="1" applyFont="1" applyFill="1" applyBorder="1" applyAlignment="1">
      <alignment horizontal="center"/>
    </xf>
    <xf numFmtId="0" fontId="34" fillId="4" borderId="27" xfId="31" applyFont="1" applyFill="1" applyBorder="1" applyAlignment="1">
      <alignment horizontal="center"/>
    </xf>
    <xf numFmtId="0" fontId="34" fillId="4" borderId="26" xfId="31" applyFont="1" applyFill="1" applyBorder="1" applyAlignment="1">
      <alignment horizontal="center"/>
    </xf>
    <xf numFmtId="0" fontId="52" fillId="0" borderId="0" xfId="31" applyFont="1" applyBorder="1" applyAlignment="1">
      <alignment horizontal="center"/>
    </xf>
    <xf numFmtId="0" fontId="51" fillId="0" borderId="0" xfId="31" applyFont="1" applyBorder="1" applyAlignment="1">
      <alignment horizontal="center" vertical="center"/>
    </xf>
    <xf numFmtId="0" fontId="21" fillId="0" borderId="0" xfId="31" applyFont="1" applyBorder="1" applyAlignment="1">
      <alignment horizontal="left"/>
    </xf>
    <xf numFmtId="0" fontId="21" fillId="0" borderId="27" xfId="31" applyFont="1" applyBorder="1" applyAlignment="1">
      <alignment horizontal="center"/>
    </xf>
    <xf numFmtId="0" fontId="27" fillId="0" borderId="16" xfId="31" applyFont="1" applyBorder="1" applyAlignment="1">
      <alignment horizontal="center" vertical="center" textRotation="90"/>
    </xf>
    <xf numFmtId="0" fontId="27" fillId="0" borderId="24" xfId="31" applyFont="1" applyBorder="1" applyAlignment="1">
      <alignment horizontal="center" vertical="center" textRotation="90"/>
    </xf>
    <xf numFmtId="0" fontId="27" fillId="0" borderId="8" xfId="31" applyFont="1" applyBorder="1" applyAlignment="1">
      <alignment horizontal="center" vertical="center" textRotation="90"/>
    </xf>
    <xf numFmtId="0" fontId="47" fillId="0" borderId="25" xfId="31" applyFont="1" applyBorder="1" applyAlignment="1">
      <alignment horizontal="left"/>
    </xf>
    <xf numFmtId="0" fontId="47" fillId="0" borderId="23" xfId="31" applyFont="1" applyBorder="1" applyAlignment="1">
      <alignment horizontal="left"/>
    </xf>
    <xf numFmtId="0" fontId="34" fillId="0" borderId="19" xfId="31" applyFont="1" applyBorder="1" applyAlignment="1">
      <alignment horizontal="left"/>
    </xf>
    <xf numFmtId="0" fontId="34" fillId="0" borderId="20" xfId="31" applyFont="1" applyBorder="1" applyAlignment="1">
      <alignment horizontal="left"/>
    </xf>
    <xf numFmtId="0" fontId="24" fillId="0" borderId="23" xfId="31" applyFont="1" applyBorder="1" applyAlignment="1">
      <alignment horizontal="right"/>
    </xf>
    <xf numFmtId="0" fontId="25" fillId="0" borderId="1" xfId="31" applyFont="1" applyBorder="1" applyAlignment="1">
      <alignment horizontal="left"/>
    </xf>
    <xf numFmtId="0" fontId="25" fillId="0" borderId="0" xfId="31" applyFont="1" applyAlignment="1">
      <alignment horizontal="left"/>
    </xf>
    <xf numFmtId="0" fontId="25" fillId="0" borderId="1" xfId="31" applyFont="1" applyBorder="1" applyAlignment="1">
      <alignment horizontal="center"/>
    </xf>
    <xf numFmtId="0" fontId="25" fillId="0" borderId="0" xfId="31" applyFont="1" applyBorder="1" applyAlignment="1">
      <alignment horizontal="center"/>
    </xf>
    <xf numFmtId="170" fontId="45" fillId="4" borderId="19" xfId="31" applyNumberFormat="1" applyFont="1" applyFill="1" applyBorder="1" applyAlignment="1">
      <alignment horizontal="center"/>
    </xf>
    <xf numFmtId="170" fontId="43" fillId="4" borderId="19" xfId="32" applyNumberFormat="1" applyFont="1" applyFill="1" applyBorder="1" applyAlignment="1" applyProtection="1">
      <alignment horizontal="center"/>
      <protection locked="0"/>
    </xf>
    <xf numFmtId="170" fontId="43" fillId="0" borderId="0" xfId="32" applyNumberFormat="1" applyFont="1" applyFill="1" applyBorder="1" applyAlignment="1" applyProtection="1">
      <alignment horizontal="center" vertical="center"/>
      <protection locked="0"/>
    </xf>
    <xf numFmtId="0" fontId="34" fillId="0" borderId="23" xfId="31" applyFont="1" applyBorder="1" applyAlignment="1">
      <alignment horizontal="center"/>
    </xf>
    <xf numFmtId="0" fontId="34" fillId="0" borderId="10" xfId="31" applyFont="1" applyBorder="1" applyAlignment="1">
      <alignment horizontal="center"/>
    </xf>
    <xf numFmtId="0" fontId="36" fillId="0" borderId="16" xfId="31" applyFont="1" applyBorder="1" applyAlignment="1">
      <alignment horizontal="left" textRotation="90"/>
    </xf>
    <xf numFmtId="0" fontId="36" fillId="0" borderId="24" xfId="31" applyFont="1" applyBorder="1" applyAlignment="1">
      <alignment horizontal="left" textRotation="90"/>
    </xf>
    <xf numFmtId="0" fontId="36" fillId="0" borderId="8" xfId="31" applyFont="1" applyBorder="1" applyAlignment="1">
      <alignment horizontal="left" textRotation="90"/>
    </xf>
    <xf numFmtId="0" fontId="40" fillId="0" borderId="0" xfId="31" applyFont="1" applyBorder="1" applyAlignment="1">
      <alignment horizontal="center"/>
    </xf>
    <xf numFmtId="168" fontId="25" fillId="0" borderId="25" xfId="31" applyNumberFormat="1" applyFont="1" applyBorder="1" applyAlignment="1">
      <alignment horizontal="center"/>
    </xf>
    <xf numFmtId="168" fontId="25" fillId="0" borderId="10" xfId="31" applyNumberFormat="1" applyFont="1" applyBorder="1" applyAlignment="1">
      <alignment horizontal="center"/>
    </xf>
    <xf numFmtId="168" fontId="34" fillId="0" borderId="25" xfId="31" applyNumberFormat="1" applyFont="1" applyBorder="1" applyAlignment="1">
      <alignment horizontal="center"/>
    </xf>
    <xf numFmtId="168" fontId="34" fillId="0" borderId="23" xfId="31" applyNumberFormat="1" applyFont="1" applyBorder="1" applyAlignment="1">
      <alignment horizontal="center"/>
    </xf>
    <xf numFmtId="0" fontId="34" fillId="4" borderId="23" xfId="31" applyFont="1" applyFill="1" applyBorder="1" applyAlignment="1">
      <alignment horizontal="center"/>
    </xf>
    <xf numFmtId="0" fontId="25" fillId="0" borderId="23" xfId="31" applyFont="1" applyFill="1" applyBorder="1" applyAlignment="1">
      <alignment horizontal="center"/>
    </xf>
    <xf numFmtId="0" fontId="115" fillId="0" borderId="6" xfId="31" applyFont="1" applyBorder="1" applyAlignment="1">
      <alignment horizontal="center"/>
    </xf>
    <xf numFmtId="167" fontId="25" fillId="0" borderId="25" xfId="31" applyNumberFormat="1" applyFont="1" applyBorder="1" applyAlignment="1">
      <alignment horizontal="center"/>
    </xf>
    <xf numFmtId="167" fontId="25" fillId="0" borderId="10" xfId="31" applyNumberFormat="1" applyFont="1" applyBorder="1" applyAlignment="1">
      <alignment horizontal="center"/>
    </xf>
    <xf numFmtId="0" fontId="48" fillId="0" borderId="0" xfId="31" applyFont="1" applyAlignment="1">
      <alignment horizontal="center" wrapText="1"/>
    </xf>
    <xf numFmtId="0" fontId="48" fillId="0" borderId="4" xfId="31" applyFont="1" applyBorder="1" applyAlignment="1">
      <alignment horizontal="center" wrapText="1"/>
    </xf>
    <xf numFmtId="0" fontId="24" fillId="0" borderId="0" xfId="31" applyFont="1" applyAlignment="1">
      <alignment horizontal="center"/>
    </xf>
    <xf numFmtId="0" fontId="32" fillId="0" borderId="0" xfId="31" applyFont="1" applyBorder="1" applyAlignment="1">
      <alignment horizontal="left"/>
    </xf>
    <xf numFmtId="0" fontId="32" fillId="0" borderId="2" xfId="31" applyFont="1" applyBorder="1" applyAlignment="1">
      <alignment horizontal="left"/>
    </xf>
    <xf numFmtId="0" fontId="25" fillId="0" borderId="0" xfId="31" applyFont="1" applyFill="1" applyBorder="1" applyAlignment="1">
      <alignment horizontal="center"/>
    </xf>
    <xf numFmtId="0" fontId="92" fillId="0" borderId="3" xfId="112" applyFont="1" applyBorder="1" applyProtection="1">
      <protection locked="0"/>
    </xf>
    <xf numFmtId="0" fontId="92" fillId="0" borderId="4" xfId="112" applyFont="1" applyBorder="1" applyProtection="1">
      <protection locked="0"/>
    </xf>
    <xf numFmtId="0" fontId="92" fillId="0" borderId="5" xfId="112" applyFont="1" applyBorder="1" applyProtection="1">
      <protection locked="0"/>
    </xf>
    <xf numFmtId="0" fontId="100" fillId="0" borderId="71" xfId="112" applyFont="1" applyBorder="1" applyAlignment="1" applyProtection="1">
      <alignment horizontal="center"/>
      <protection locked="0"/>
    </xf>
    <xf numFmtId="0" fontId="100" fillId="0" borderId="70" xfId="112" applyFont="1" applyBorder="1" applyAlignment="1" applyProtection="1">
      <alignment horizontal="center"/>
      <protection locked="0"/>
    </xf>
    <xf numFmtId="0" fontId="100" fillId="0" borderId="69" xfId="112" applyFont="1" applyBorder="1" applyAlignment="1" applyProtection="1">
      <alignment horizontal="center"/>
      <protection locked="0"/>
    </xf>
    <xf numFmtId="2" fontId="98" fillId="0" borderId="25" xfId="112" applyNumberFormat="1" applyFont="1" applyBorder="1" applyAlignment="1" applyProtection="1">
      <alignment horizontal="center"/>
    </xf>
    <xf numFmtId="0" fontId="98" fillId="0" borderId="10" xfId="112" applyFont="1" applyBorder="1" applyProtection="1"/>
    <xf numFmtId="2" fontId="94" fillId="6" borderId="25" xfId="112" applyNumberFormat="1" applyFont="1" applyFill="1" applyBorder="1" applyAlignment="1" applyProtection="1">
      <alignment horizontal="center"/>
    </xf>
    <xf numFmtId="2" fontId="94" fillId="6" borderId="10" xfId="112" applyNumberFormat="1" applyFont="1" applyFill="1" applyBorder="1" applyAlignment="1" applyProtection="1">
      <alignment horizontal="center"/>
    </xf>
    <xf numFmtId="2" fontId="100" fillId="4" borderId="68" xfId="112" applyNumberFormat="1" applyFont="1" applyFill="1" applyBorder="1" applyAlignment="1" applyProtection="1">
      <alignment horizontal="center"/>
      <protection locked="0"/>
    </xf>
    <xf numFmtId="2" fontId="100" fillId="4" borderId="60" xfId="112" applyNumberFormat="1" applyFont="1" applyFill="1" applyBorder="1" applyAlignment="1" applyProtection="1">
      <alignment horizontal="center"/>
      <protection locked="0"/>
    </xf>
    <xf numFmtId="2" fontId="100" fillId="4" borderId="59" xfId="112" applyNumberFormat="1" applyFont="1" applyFill="1" applyBorder="1" applyAlignment="1" applyProtection="1">
      <alignment horizontal="center"/>
      <protection locked="0"/>
    </xf>
    <xf numFmtId="0" fontId="96" fillId="0" borderId="23" xfId="112" applyFont="1" applyBorder="1" applyAlignment="1" applyProtection="1">
      <alignment horizontal="right"/>
    </xf>
    <xf numFmtId="2" fontId="98" fillId="0" borderId="10" xfId="112" applyNumberFormat="1" applyFont="1" applyBorder="1" applyAlignment="1" applyProtection="1">
      <alignment horizontal="center"/>
    </xf>
    <xf numFmtId="0" fontId="94" fillId="0" borderId="67" xfId="112" applyFont="1" applyBorder="1" applyAlignment="1" applyProtection="1">
      <alignment horizontal="center"/>
    </xf>
    <xf numFmtId="0" fontId="94" fillId="0" borderId="66" xfId="112" applyFont="1" applyBorder="1" applyAlignment="1" applyProtection="1">
      <alignment horizontal="center"/>
    </xf>
    <xf numFmtId="0" fontId="94" fillId="0" borderId="65" xfId="112" applyFont="1" applyBorder="1" applyAlignment="1" applyProtection="1">
      <alignment horizontal="center"/>
    </xf>
    <xf numFmtId="0" fontId="94" fillId="6" borderId="64" xfId="112" applyFont="1" applyFill="1" applyBorder="1" applyAlignment="1" applyProtection="1">
      <alignment horizontal="center"/>
    </xf>
    <xf numFmtId="0" fontId="94" fillId="6" borderId="63" xfId="112" applyFont="1" applyFill="1" applyBorder="1" applyAlignment="1" applyProtection="1">
      <alignment horizontal="center"/>
    </xf>
    <xf numFmtId="0" fontId="94" fillId="6" borderId="62" xfId="112" applyFont="1" applyFill="1" applyBorder="1" applyAlignment="1" applyProtection="1">
      <alignment horizontal="center"/>
    </xf>
    <xf numFmtId="0" fontId="98" fillId="0" borderId="18" xfId="112" applyFont="1" applyBorder="1" applyAlignment="1" applyProtection="1">
      <alignment horizontal="center"/>
    </xf>
    <xf numFmtId="0" fontId="98" fillId="0" borderId="19" xfId="112" applyFont="1" applyBorder="1" applyAlignment="1" applyProtection="1">
      <alignment horizontal="center"/>
    </xf>
    <xf numFmtId="0" fontId="98" fillId="0" borderId="20" xfId="112" applyFont="1" applyBorder="1" applyAlignment="1" applyProtection="1">
      <alignment horizontal="center"/>
    </xf>
    <xf numFmtId="0" fontId="102" fillId="7" borderId="67" xfId="112" applyFont="1" applyFill="1" applyBorder="1" applyAlignment="1" applyProtection="1">
      <alignment horizontal="center"/>
      <protection locked="0"/>
    </xf>
    <xf numFmtId="0" fontId="102" fillId="7" borderId="66" xfId="112" applyFont="1" applyFill="1" applyBorder="1" applyAlignment="1" applyProtection="1">
      <alignment horizontal="center"/>
      <protection locked="0"/>
    </xf>
    <xf numFmtId="0" fontId="102" fillId="7" borderId="65" xfId="112" applyFont="1" applyFill="1" applyBorder="1" applyAlignment="1" applyProtection="1">
      <alignment horizontal="center"/>
      <protection locked="0"/>
    </xf>
    <xf numFmtId="0" fontId="93" fillId="0" borderId="64" xfId="112" applyFont="1" applyBorder="1" applyProtection="1"/>
    <xf numFmtId="0" fontId="93" fillId="0" borderId="62" xfId="112" applyFont="1" applyBorder="1" applyProtection="1"/>
    <xf numFmtId="14" fontId="102" fillId="4" borderId="64" xfId="112" applyNumberFormat="1" applyFont="1" applyFill="1" applyBorder="1" applyAlignment="1" applyProtection="1">
      <alignment horizontal="center"/>
      <protection locked="0"/>
    </xf>
    <xf numFmtId="14" fontId="102" fillId="4" borderId="63" xfId="112" applyNumberFormat="1" applyFont="1" applyFill="1" applyBorder="1" applyAlignment="1" applyProtection="1">
      <alignment horizontal="center"/>
      <protection locked="0"/>
    </xf>
    <xf numFmtId="14" fontId="102" fillId="4" borderId="62" xfId="112" applyNumberFormat="1" applyFont="1" applyFill="1" applyBorder="1" applyAlignment="1" applyProtection="1">
      <alignment horizontal="center"/>
      <protection locked="0"/>
    </xf>
    <xf numFmtId="0" fontId="103" fillId="4" borderId="4" xfId="112" applyFont="1" applyFill="1" applyBorder="1" applyAlignment="1" applyProtection="1">
      <alignment horizontal="center"/>
    </xf>
    <xf numFmtId="4" fontId="98" fillId="0" borderId="25" xfId="112" applyNumberFormat="1" applyFont="1" applyBorder="1" applyAlignment="1" applyProtection="1">
      <alignment horizontal="center"/>
    </xf>
    <xf numFmtId="4" fontId="98" fillId="0" borderId="10" xfId="112" applyNumberFormat="1" applyFont="1" applyBorder="1" applyAlignment="1" applyProtection="1">
      <alignment horizontal="center"/>
    </xf>
    <xf numFmtId="4" fontId="100" fillId="7" borderId="72" xfId="112" applyNumberFormat="1" applyFont="1" applyFill="1" applyBorder="1" applyAlignment="1" applyProtection="1">
      <alignment horizontal="center"/>
      <protection locked="0"/>
    </xf>
    <xf numFmtId="4" fontId="100" fillId="7" borderId="17" xfId="112" applyNumberFormat="1" applyFont="1" applyFill="1" applyBorder="1" applyAlignment="1" applyProtection="1">
      <alignment horizontal="center"/>
      <protection locked="0"/>
    </xf>
    <xf numFmtId="4" fontId="100" fillId="7" borderId="15" xfId="112" applyNumberFormat="1" applyFont="1" applyFill="1" applyBorder="1" applyAlignment="1" applyProtection="1">
      <alignment horizontal="center"/>
      <protection locked="0"/>
    </xf>
    <xf numFmtId="4" fontId="98" fillId="4" borderId="67" xfId="112" applyNumberFormat="1" applyFont="1" applyFill="1" applyBorder="1" applyAlignment="1" applyProtection="1">
      <alignment horizontal="center"/>
    </xf>
    <xf numFmtId="4" fontId="98" fillId="4" borderId="66" xfId="112" applyNumberFormat="1" applyFont="1" applyFill="1" applyBorder="1" applyAlignment="1" applyProtection="1">
      <alignment horizontal="center"/>
    </xf>
    <xf numFmtId="4" fontId="98" fillId="4" borderId="65" xfId="112" applyNumberFormat="1" applyFont="1" applyFill="1" applyBorder="1" applyAlignment="1" applyProtection="1">
      <alignment horizontal="center"/>
    </xf>
    <xf numFmtId="4" fontId="101" fillId="0" borderId="67" xfId="112" applyNumberFormat="1" applyFont="1" applyBorder="1" applyAlignment="1" applyProtection="1">
      <alignment horizontal="center"/>
    </xf>
    <xf numFmtId="4" fontId="101" fillId="0" borderId="66" xfId="112" applyNumberFormat="1" applyFont="1" applyBorder="1" applyAlignment="1" applyProtection="1">
      <alignment horizontal="center"/>
    </xf>
    <xf numFmtId="4" fontId="101" fillId="0" borderId="65" xfId="112" applyNumberFormat="1" applyFont="1" applyBorder="1" applyAlignment="1" applyProtection="1">
      <alignment horizontal="center"/>
    </xf>
    <xf numFmtId="0" fontId="93" fillId="0" borderId="68" xfId="112" applyFont="1" applyBorder="1" applyProtection="1"/>
    <xf numFmtId="0" fontId="93" fillId="0" borderId="59" xfId="112" applyFont="1" applyBorder="1" applyProtection="1"/>
    <xf numFmtId="0" fontId="94" fillId="0" borderId="68" xfId="112" applyFont="1" applyBorder="1" applyAlignment="1" applyProtection="1">
      <alignment horizontal="center"/>
    </xf>
    <xf numFmtId="0" fontId="94" fillId="0" borderId="60" xfId="112" applyFont="1" applyBorder="1" applyAlignment="1" applyProtection="1">
      <alignment horizontal="center"/>
    </xf>
    <xf numFmtId="0" fontId="94" fillId="0" borderId="59" xfId="112" applyFont="1" applyBorder="1" applyAlignment="1" applyProtection="1">
      <alignment horizontal="center"/>
    </xf>
    <xf numFmtId="0" fontId="94" fillId="0" borderId="16" xfId="112" applyFont="1" applyBorder="1" applyAlignment="1" applyProtection="1">
      <alignment horizontal="center" vertical="center" textRotation="90"/>
    </xf>
    <xf numFmtId="0" fontId="94" fillId="0" borderId="24" xfId="112" applyFont="1" applyBorder="1" applyAlignment="1" applyProtection="1">
      <alignment horizontal="center" vertical="center" textRotation="90"/>
    </xf>
    <xf numFmtId="0" fontId="94" fillId="0" borderId="8" xfId="112" applyFont="1" applyBorder="1" applyAlignment="1" applyProtection="1">
      <alignment horizontal="center" vertical="center" textRotation="90"/>
    </xf>
    <xf numFmtId="0" fontId="93" fillId="0" borderId="67" xfId="112" applyFont="1" applyBorder="1" applyProtection="1"/>
    <xf numFmtId="0" fontId="93" fillId="0" borderId="65" xfId="112" applyFont="1" applyBorder="1" applyProtection="1"/>
    <xf numFmtId="0" fontId="102" fillId="4" borderId="67" xfId="112" applyFont="1" applyFill="1" applyBorder="1" applyAlignment="1" applyProtection="1">
      <alignment horizontal="center"/>
      <protection locked="0"/>
    </xf>
    <xf numFmtId="0" fontId="102" fillId="4" borderId="66" xfId="112" applyFont="1" applyFill="1" applyBorder="1" applyAlignment="1" applyProtection="1">
      <alignment horizontal="center"/>
      <protection locked="0"/>
    </xf>
    <xf numFmtId="0" fontId="102" fillId="4" borderId="65" xfId="112" applyFont="1" applyFill="1" applyBorder="1" applyAlignment="1" applyProtection="1">
      <alignment horizontal="center"/>
      <protection locked="0"/>
    </xf>
    <xf numFmtId="0" fontId="97" fillId="0" borderId="64" xfId="112" applyFont="1" applyBorder="1" applyProtection="1"/>
    <xf numFmtId="0" fontId="97" fillId="0" borderId="62" xfId="112" applyFont="1" applyBorder="1" applyProtection="1"/>
    <xf numFmtId="180" fontId="98" fillId="0" borderId="71" xfId="112" applyNumberFormat="1" applyFont="1" applyBorder="1" applyAlignment="1" applyProtection="1">
      <alignment horizontal="center"/>
    </xf>
    <xf numFmtId="180" fontId="98" fillId="0" borderId="70" xfId="112" applyNumberFormat="1" applyFont="1" applyBorder="1" applyAlignment="1" applyProtection="1">
      <alignment horizontal="center"/>
    </xf>
    <xf numFmtId="180" fontId="98" fillId="0" borderId="69" xfId="112" applyNumberFormat="1" applyFont="1" applyBorder="1" applyAlignment="1" applyProtection="1">
      <alignment horizontal="center"/>
    </xf>
    <xf numFmtId="0" fontId="100" fillId="4" borderId="67" xfId="112" applyFont="1" applyFill="1" applyBorder="1" applyAlignment="1" applyProtection="1">
      <alignment horizontal="center"/>
      <protection locked="0"/>
    </xf>
    <xf numFmtId="0" fontId="100" fillId="4" borderId="66" xfId="112" applyFont="1" applyFill="1" applyBorder="1" applyAlignment="1" applyProtection="1">
      <alignment horizontal="center"/>
      <protection locked="0"/>
    </xf>
    <xf numFmtId="0" fontId="100" fillId="4" borderId="65" xfId="112" applyFont="1" applyFill="1" applyBorder="1" applyAlignment="1" applyProtection="1">
      <alignment horizontal="center"/>
      <protection locked="0"/>
    </xf>
    <xf numFmtId="0" fontId="100" fillId="0" borderId="67" xfId="112" applyFont="1" applyBorder="1" applyAlignment="1" applyProtection="1">
      <alignment horizontal="center"/>
      <protection locked="0"/>
    </xf>
    <xf numFmtId="0" fontId="100" fillId="0" borderId="66" xfId="112" applyFont="1" applyBorder="1" applyAlignment="1" applyProtection="1">
      <alignment horizontal="center"/>
      <protection locked="0"/>
    </xf>
    <xf numFmtId="0" fontId="100" fillId="0" borderId="65" xfId="112" applyFont="1" applyBorder="1" applyAlignment="1" applyProtection="1">
      <alignment horizontal="center"/>
      <protection locked="0"/>
    </xf>
    <xf numFmtId="4" fontId="98" fillId="6" borderId="25" xfId="112" applyNumberFormat="1" applyFont="1" applyFill="1" applyBorder="1" applyAlignment="1" applyProtection="1">
      <alignment horizontal="center"/>
    </xf>
    <xf numFmtId="4" fontId="98" fillId="6" borderId="10" xfId="112" applyNumberFormat="1" applyFont="1" applyFill="1" applyBorder="1" applyAlignment="1" applyProtection="1">
      <alignment horizontal="center"/>
    </xf>
    <xf numFmtId="4" fontId="100" fillId="4" borderId="1" xfId="112" applyNumberFormat="1" applyFont="1" applyFill="1" applyBorder="1" applyAlignment="1" applyProtection="1">
      <alignment horizontal="center"/>
      <protection locked="0"/>
    </xf>
    <xf numFmtId="4" fontId="100" fillId="4" borderId="0" xfId="112" applyNumberFormat="1" applyFont="1" applyFill="1" applyBorder="1" applyAlignment="1" applyProtection="1">
      <alignment horizontal="center"/>
      <protection locked="0"/>
    </xf>
    <xf numFmtId="4" fontId="100" fillId="4" borderId="2" xfId="112" applyNumberFormat="1" applyFont="1" applyFill="1" applyBorder="1" applyAlignment="1" applyProtection="1">
      <alignment horizontal="center"/>
      <protection locked="0"/>
    </xf>
    <xf numFmtId="4" fontId="94" fillId="6" borderId="25" xfId="112" applyNumberFormat="1" applyFont="1" applyFill="1" applyBorder="1" applyAlignment="1" applyProtection="1">
      <alignment horizontal="center"/>
    </xf>
    <xf numFmtId="4" fontId="94" fillId="6" borderId="10" xfId="112" applyNumberFormat="1" applyFont="1" applyFill="1" applyBorder="1" applyAlignment="1" applyProtection="1">
      <alignment horizontal="center"/>
    </xf>
    <xf numFmtId="2" fontId="98" fillId="4" borderId="68" xfId="112" applyNumberFormat="1" applyFont="1" applyFill="1" applyBorder="1" applyAlignment="1" applyProtection="1">
      <alignment horizontal="center"/>
    </xf>
    <xf numFmtId="0" fontId="98" fillId="4" borderId="60" xfId="112" applyFont="1" applyFill="1" applyBorder="1" applyAlignment="1" applyProtection="1">
      <alignment horizontal="center"/>
    </xf>
    <xf numFmtId="0" fontId="98" fillId="4" borderId="59" xfId="112" applyFont="1" applyFill="1" applyBorder="1" applyAlignment="1" applyProtection="1">
      <alignment horizontal="center"/>
    </xf>
    <xf numFmtId="0" fontId="98" fillId="0" borderId="67" xfId="112" applyFont="1" applyBorder="1" applyAlignment="1" applyProtection="1">
      <alignment horizontal="center"/>
    </xf>
    <xf numFmtId="0" fontId="98" fillId="0" borderId="66" xfId="112" applyFont="1" applyBorder="1" applyAlignment="1" applyProtection="1">
      <alignment horizontal="center"/>
    </xf>
    <xf numFmtId="0" fontId="98" fillId="0" borderId="65" xfId="112" applyFont="1" applyBorder="1" applyAlignment="1" applyProtection="1">
      <alignment horizontal="center"/>
    </xf>
    <xf numFmtId="180" fontId="98" fillId="0" borderId="64" xfId="112" applyNumberFormat="1" applyFont="1" applyBorder="1" applyAlignment="1" applyProtection="1">
      <alignment horizontal="center"/>
    </xf>
    <xf numFmtId="0" fontId="0" fillId="0" borderId="63" xfId="0" applyBorder="1"/>
    <xf numFmtId="0" fontId="0" fillId="0" borderId="62" xfId="0" applyBorder="1"/>
    <xf numFmtId="182" fontId="102" fillId="4" borderId="64" xfId="112" applyNumberFormat="1" applyFont="1" applyFill="1" applyBorder="1" applyAlignment="1" applyProtection="1">
      <alignment horizontal="center"/>
      <protection locked="0"/>
    </xf>
    <xf numFmtId="182" fontId="102" fillId="4" borderId="63" xfId="112" applyNumberFormat="1" applyFont="1" applyFill="1" applyBorder="1" applyAlignment="1" applyProtection="1">
      <alignment horizontal="center"/>
      <protection locked="0"/>
    </xf>
    <xf numFmtId="182" fontId="102" fillId="4" borderId="62" xfId="112" applyNumberFormat="1" applyFont="1" applyFill="1" applyBorder="1" applyAlignment="1" applyProtection="1">
      <alignment horizontal="center"/>
      <protection locked="0"/>
    </xf>
    <xf numFmtId="4" fontId="100" fillId="0" borderId="1" xfId="112" applyNumberFormat="1" applyFont="1" applyBorder="1" applyAlignment="1" applyProtection="1">
      <alignment horizontal="center"/>
      <protection locked="0"/>
    </xf>
    <xf numFmtId="4" fontId="100" fillId="0" borderId="0" xfId="112" applyNumberFormat="1" applyFont="1" applyBorder="1" applyAlignment="1" applyProtection="1">
      <alignment horizontal="center"/>
      <protection locked="0"/>
    </xf>
    <xf numFmtId="4" fontId="100" fillId="0" borderId="2" xfId="112" applyNumberFormat="1" applyFont="1" applyBorder="1" applyAlignment="1" applyProtection="1">
      <alignment horizontal="center"/>
      <protection locked="0"/>
    </xf>
    <xf numFmtId="0" fontId="19" fillId="0" borderId="33" xfId="31" applyFont="1" applyBorder="1" applyAlignment="1">
      <alignment horizontal="center" vertical="center"/>
    </xf>
    <xf numFmtId="0" fontId="19" fillId="0" borderId="0" xfId="31" applyFont="1" applyBorder="1" applyAlignment="1">
      <alignment horizontal="center" vertical="center"/>
    </xf>
    <xf numFmtId="14" fontId="34" fillId="0" borderId="9" xfId="31" applyNumberFormat="1" applyFont="1" applyBorder="1" applyAlignment="1">
      <alignment horizontal="center"/>
    </xf>
    <xf numFmtId="14" fontId="34" fillId="0" borderId="22" xfId="31" applyNumberFormat="1" applyFont="1" applyBorder="1" applyAlignment="1">
      <alignment horizontal="center"/>
    </xf>
    <xf numFmtId="0" fontId="34" fillId="0" borderId="27" xfId="31" applyFont="1" applyBorder="1" applyAlignment="1">
      <alignment horizontal="left"/>
    </xf>
    <xf numFmtId="0" fontId="34" fillId="0" borderId="26" xfId="31" applyFont="1" applyBorder="1" applyAlignment="1">
      <alignment horizontal="left"/>
    </xf>
    <xf numFmtId="0" fontId="25" fillId="0" borderId="0" xfId="31" applyFont="1" applyAlignment="1">
      <alignment horizontal="left" vertical="center"/>
    </xf>
    <xf numFmtId="0" fontId="50" fillId="0" borderId="23" xfId="31" applyFont="1" applyBorder="1" applyAlignment="1">
      <alignment horizontal="left"/>
    </xf>
    <xf numFmtId="0" fontId="50" fillId="0" borderId="10" xfId="31" applyFont="1" applyBorder="1" applyAlignment="1">
      <alignment horizontal="left"/>
    </xf>
    <xf numFmtId="0" fontId="34" fillId="0" borderId="1" xfId="31" applyFont="1" applyBorder="1" applyAlignment="1">
      <alignment horizontal="center" vertical="center" wrapText="1"/>
    </xf>
    <xf numFmtId="0" fontId="34" fillId="0" borderId="0" xfId="31" applyFont="1" applyAlignment="1">
      <alignment horizontal="center" vertical="center" wrapText="1"/>
    </xf>
    <xf numFmtId="0" fontId="34" fillId="0" borderId="2" xfId="31" applyFont="1" applyBorder="1" applyAlignment="1">
      <alignment horizontal="center" vertical="center" wrapText="1"/>
    </xf>
    <xf numFmtId="0" fontId="34" fillId="0" borderId="3" xfId="31" applyFont="1" applyBorder="1" applyAlignment="1">
      <alignment horizontal="center" vertical="center" wrapText="1"/>
    </xf>
    <xf numFmtId="0" fontId="34" fillId="0" borderId="4" xfId="31" applyFont="1" applyBorder="1" applyAlignment="1">
      <alignment horizontal="center" vertical="center" wrapText="1"/>
    </xf>
    <xf numFmtId="0" fontId="34" fillId="0" borderId="5" xfId="31" applyFont="1" applyBorder="1" applyAlignment="1">
      <alignment horizontal="center" vertical="center" wrapText="1"/>
    </xf>
    <xf numFmtId="0" fontId="21" fillId="0" borderId="25" xfId="31" applyFont="1" applyBorder="1" applyAlignment="1">
      <alignment horizontal="center"/>
    </xf>
    <xf numFmtId="0" fontId="21" fillId="0" borderId="23" xfId="31" applyFont="1" applyBorder="1" applyAlignment="1">
      <alignment horizontal="center"/>
    </xf>
    <xf numFmtId="0" fontId="34" fillId="0" borderId="1" xfId="31" applyFont="1" applyBorder="1" applyAlignment="1">
      <alignment horizontal="center" vertical="center"/>
    </xf>
    <xf numFmtId="0" fontId="34" fillId="0" borderId="0" xfId="31" applyFont="1" applyBorder="1" applyAlignment="1">
      <alignment horizontal="center" vertical="center"/>
    </xf>
    <xf numFmtId="0" fontId="34" fillId="0" borderId="2" xfId="31" applyFont="1" applyBorder="1" applyAlignment="1">
      <alignment horizontal="center" vertical="center"/>
    </xf>
    <xf numFmtId="0" fontId="34" fillId="0" borderId="3" xfId="31" applyFont="1" applyBorder="1" applyAlignment="1">
      <alignment horizontal="center" vertical="center"/>
    </xf>
    <xf numFmtId="0" fontId="34" fillId="0" borderId="4" xfId="31" applyFont="1" applyBorder="1" applyAlignment="1">
      <alignment horizontal="center" vertical="center"/>
    </xf>
    <xf numFmtId="0" fontId="34" fillId="0" borderId="5" xfId="31" applyFont="1" applyBorder="1" applyAlignment="1">
      <alignment horizontal="center" vertical="center"/>
    </xf>
    <xf numFmtId="0" fontId="50" fillId="0" borderId="1" xfId="31" applyFont="1" applyBorder="1" applyAlignment="1">
      <alignment horizontal="center" vertical="center" wrapText="1"/>
    </xf>
    <xf numFmtId="0" fontId="50" fillId="0" borderId="0" xfId="31" applyFont="1" applyBorder="1" applyAlignment="1">
      <alignment horizontal="center" vertical="center" wrapText="1"/>
    </xf>
    <xf numFmtId="0" fontId="50" fillId="0" borderId="2" xfId="31" applyFont="1" applyBorder="1" applyAlignment="1">
      <alignment horizontal="center" vertical="center" wrapText="1"/>
    </xf>
    <xf numFmtId="0" fontId="50" fillId="0" borderId="3" xfId="31" applyFont="1" applyBorder="1" applyAlignment="1">
      <alignment horizontal="center" vertical="center" wrapText="1"/>
    </xf>
    <xf numFmtId="0" fontId="50" fillId="0" borderId="4" xfId="31" applyFont="1" applyBorder="1" applyAlignment="1">
      <alignment horizontal="center" vertical="center" wrapText="1"/>
    </xf>
    <xf numFmtId="0" fontId="50" fillId="0" borderId="5" xfId="31" applyFont="1" applyBorder="1" applyAlignment="1">
      <alignment horizontal="center" vertical="center" wrapText="1"/>
    </xf>
    <xf numFmtId="3" fontId="34" fillId="0" borderId="1" xfId="31" applyNumberFormat="1" applyFont="1" applyBorder="1" applyAlignment="1">
      <alignment horizontal="center" vertical="center" wrapText="1"/>
    </xf>
    <xf numFmtId="0" fontId="34" fillId="0" borderId="0" xfId="31" applyFont="1" applyBorder="1" applyAlignment="1">
      <alignment horizontal="center" vertical="center" wrapText="1"/>
    </xf>
    <xf numFmtId="49" fontId="50" fillId="0" borderId="1" xfId="31" applyNumberFormat="1" applyFont="1" applyBorder="1" applyAlignment="1">
      <alignment horizontal="left" vertical="center" wrapText="1"/>
    </xf>
    <xf numFmtId="49" fontId="50" fillId="0" borderId="0" xfId="31" applyNumberFormat="1" applyFont="1" applyBorder="1" applyAlignment="1">
      <alignment horizontal="left" vertical="center"/>
    </xf>
    <xf numFmtId="49" fontId="50" fillId="0" borderId="2" xfId="31" applyNumberFormat="1" applyFont="1" applyBorder="1" applyAlignment="1">
      <alignment horizontal="left" vertical="center"/>
    </xf>
    <xf numFmtId="49" fontId="50" fillId="0" borderId="3" xfId="31" applyNumberFormat="1" applyFont="1" applyBorder="1" applyAlignment="1">
      <alignment horizontal="left" vertical="center"/>
    </xf>
    <xf numFmtId="49" fontId="50" fillId="0" borderId="4" xfId="31" applyNumberFormat="1" applyFont="1" applyBorder="1" applyAlignment="1">
      <alignment horizontal="left" vertical="center"/>
    </xf>
    <xf numFmtId="49" fontId="50" fillId="0" borderId="5" xfId="31" applyNumberFormat="1" applyFont="1" applyBorder="1" applyAlignment="1">
      <alignment horizontal="left" vertical="center"/>
    </xf>
    <xf numFmtId="49" fontId="34" fillId="0" borderId="1" xfId="31" applyNumberFormat="1" applyFont="1" applyBorder="1" applyAlignment="1">
      <alignment horizontal="center" vertical="center"/>
    </xf>
    <xf numFmtId="49" fontId="34" fillId="0" borderId="0" xfId="31" applyNumberFormat="1" applyFont="1" applyAlignment="1">
      <alignment horizontal="center" vertical="center"/>
    </xf>
    <xf numFmtId="49" fontId="34" fillId="0" borderId="2" xfId="31" applyNumberFormat="1" applyFont="1" applyBorder="1" applyAlignment="1">
      <alignment horizontal="center" vertical="center"/>
    </xf>
    <xf numFmtId="49" fontId="34" fillId="0" borderId="3" xfId="31" applyNumberFormat="1" applyFont="1" applyBorder="1" applyAlignment="1">
      <alignment horizontal="center" vertical="center"/>
    </xf>
    <xf numFmtId="49" fontId="34" fillId="0" borderId="4" xfId="31" applyNumberFormat="1" applyFont="1" applyBorder="1" applyAlignment="1">
      <alignment horizontal="center" vertical="center"/>
    </xf>
    <xf numFmtId="49" fontId="34" fillId="0" borderId="5" xfId="31" applyNumberFormat="1" applyFont="1" applyBorder="1" applyAlignment="1">
      <alignment horizontal="center" vertical="center"/>
    </xf>
    <xf numFmtId="0" fontId="27" fillId="0" borderId="6" xfId="31" applyFont="1" applyBorder="1" applyAlignment="1">
      <alignment horizontal="center" vertical="center" textRotation="90"/>
    </xf>
    <xf numFmtId="0" fontId="21" fillId="0" borderId="4" xfId="31" applyFont="1" applyBorder="1" applyAlignment="1">
      <alignment horizontal="left" wrapText="1"/>
    </xf>
    <xf numFmtId="0" fontId="21" fillId="0" borderId="5" xfId="31" applyFont="1" applyBorder="1" applyAlignment="1">
      <alignment horizontal="left" wrapText="1"/>
    </xf>
    <xf numFmtId="0" fontId="21" fillId="0" borderId="18" xfId="31" applyFont="1" applyBorder="1" applyAlignment="1">
      <alignment horizontal="left"/>
    </xf>
    <xf numFmtId="0" fontId="21" fillId="0" borderId="19" xfId="31" applyFont="1" applyBorder="1" applyAlignment="1">
      <alignment horizontal="left"/>
    </xf>
    <xf numFmtId="0" fontId="21" fillId="0" borderId="1" xfId="31" applyFont="1" applyBorder="1" applyAlignment="1">
      <alignment horizontal="left"/>
    </xf>
    <xf numFmtId="0" fontId="21" fillId="0" borderId="3" xfId="31" applyFont="1" applyBorder="1" applyAlignment="1">
      <alignment horizontal="left" vertical="center"/>
    </xf>
    <xf numFmtId="0" fontId="21" fillId="0" borderId="4" xfId="31" applyFont="1" applyBorder="1" applyAlignment="1">
      <alignment horizontal="left" vertical="center"/>
    </xf>
    <xf numFmtId="0" fontId="50" fillId="0" borderId="25" xfId="31" applyFont="1" applyBorder="1" applyAlignment="1">
      <alignment horizontal="center" vertical="center"/>
    </xf>
    <xf numFmtId="0" fontId="50" fillId="0" borderId="10" xfId="31" applyFont="1" applyBorder="1" applyAlignment="1">
      <alignment horizontal="center" vertical="center"/>
    </xf>
    <xf numFmtId="0" fontId="25" fillId="0" borderId="25" xfId="31" applyFont="1" applyBorder="1" applyAlignment="1">
      <alignment vertical="center"/>
    </xf>
    <xf numFmtId="0" fontId="25" fillId="0" borderId="23" xfId="31" applyFont="1" applyBorder="1" applyAlignment="1">
      <alignment vertical="center"/>
    </xf>
    <xf numFmtId="0" fontId="50" fillId="0" borderId="23" xfId="31" applyFont="1" applyBorder="1" applyAlignment="1">
      <alignment horizontal="left" vertical="center"/>
    </xf>
    <xf numFmtId="0" fontId="50" fillId="0" borderId="10" xfId="31" applyFont="1" applyBorder="1" applyAlignment="1">
      <alignment horizontal="left" vertical="center"/>
    </xf>
    <xf numFmtId="0" fontId="21" fillId="0" borderId="10" xfId="31" applyFont="1" applyBorder="1" applyAlignment="1">
      <alignment horizontal="center"/>
    </xf>
    <xf numFmtId="0" fontId="50" fillId="0" borderId="1" xfId="31" applyFont="1" applyBorder="1" applyAlignment="1">
      <alignment horizontal="left" vertical="top" wrapText="1"/>
    </xf>
    <xf numFmtId="0" fontId="50" fillId="0" borderId="0" xfId="31" applyFont="1" applyBorder="1" applyAlignment="1">
      <alignment horizontal="left" vertical="top" wrapText="1"/>
    </xf>
    <xf numFmtId="0" fontId="50" fillId="0" borderId="2" xfId="31" applyFont="1" applyBorder="1" applyAlignment="1">
      <alignment horizontal="left" vertical="top" wrapText="1"/>
    </xf>
    <xf numFmtId="0" fontId="32" fillId="0" borderId="18" xfId="31" applyFont="1" applyBorder="1" applyAlignment="1">
      <alignment horizontal="left" vertical="center"/>
    </xf>
    <xf numFmtId="0" fontId="32" fillId="0" borderId="19" xfId="31" applyFont="1" applyBorder="1" applyAlignment="1">
      <alignment horizontal="left" vertical="center"/>
    </xf>
    <xf numFmtId="0" fontId="32" fillId="0" borderId="20" xfId="31" applyFont="1" applyBorder="1" applyAlignment="1">
      <alignment horizontal="left" vertical="center"/>
    </xf>
    <xf numFmtId="0" fontId="25" fillId="0" borderId="0" xfId="31" applyFont="1" applyBorder="1" applyAlignment="1">
      <alignment horizontal="left"/>
    </xf>
    <xf numFmtId="0" fontId="25" fillId="0" borderId="2" xfId="31" applyFont="1" applyBorder="1" applyAlignment="1">
      <alignment horizontal="left"/>
    </xf>
    <xf numFmtId="0" fontId="24" fillId="0" borderId="4" xfId="31" applyFont="1" applyBorder="1" applyAlignment="1">
      <alignment horizontal="center"/>
    </xf>
    <xf numFmtId="0" fontId="21" fillId="0" borderId="4" xfId="31" applyFont="1" applyBorder="1" applyAlignment="1">
      <alignment horizontal="right"/>
    </xf>
    <xf numFmtId="0" fontId="24" fillId="0" borderId="5" xfId="31" applyFont="1" applyBorder="1" applyAlignment="1">
      <alignment horizontal="center"/>
    </xf>
    <xf numFmtId="0" fontId="115" fillId="0" borderId="0" xfId="31" applyFont="1" applyBorder="1" applyAlignment="1">
      <alignment horizontal="left" wrapText="1"/>
    </xf>
    <xf numFmtId="0" fontId="115" fillId="0" borderId="0" xfId="31" applyFont="1" applyBorder="1" applyAlignment="1">
      <alignment horizontal="left"/>
    </xf>
    <xf numFmtId="0" fontId="115" fillId="0" borderId="2" xfId="31" applyFont="1" applyBorder="1" applyAlignment="1">
      <alignment horizontal="left"/>
    </xf>
    <xf numFmtId="0" fontId="24" fillId="0" borderId="23" xfId="31" applyFont="1" applyBorder="1" applyAlignment="1">
      <alignment horizontal="center"/>
    </xf>
    <xf numFmtId="0" fontId="24" fillId="0" borderId="10" xfId="31" applyFont="1" applyBorder="1" applyAlignment="1">
      <alignment horizontal="center"/>
    </xf>
    <xf numFmtId="0" fontId="50" fillId="0" borderId="0" xfId="31" applyFont="1" applyAlignment="1">
      <alignment horizontal="left"/>
    </xf>
    <xf numFmtId="0" fontId="50" fillId="0" borderId="2" xfId="31" applyFont="1" applyBorder="1" applyAlignment="1">
      <alignment horizontal="left"/>
    </xf>
    <xf numFmtId="49" fontId="50" fillId="0" borderId="0" xfId="31" applyNumberFormat="1" applyFont="1" applyAlignment="1">
      <alignment horizontal="left"/>
    </xf>
    <xf numFmtId="49" fontId="50" fillId="0" borderId="2" xfId="31" applyNumberFormat="1" applyFont="1" applyBorder="1" applyAlignment="1">
      <alignment horizontal="left"/>
    </xf>
    <xf numFmtId="0" fontId="59" fillId="0" borderId="4" xfId="102" applyBorder="1" applyAlignment="1">
      <alignment horizontal="left"/>
    </xf>
    <xf numFmtId="0" fontId="60" fillId="0" borderId="4" xfId="102" applyFont="1" applyBorder="1" applyAlignment="1">
      <alignment horizontal="left"/>
    </xf>
    <xf numFmtId="0" fontId="60" fillId="0" borderId="5" xfId="102" applyFont="1" applyBorder="1" applyAlignment="1">
      <alignment horizontal="left"/>
    </xf>
    <xf numFmtId="0" fontId="21" fillId="0" borderId="0" xfId="31" applyFont="1" applyAlignment="1">
      <alignment horizontal="right"/>
    </xf>
    <xf numFmtId="0" fontId="23" fillId="0" borderId="0" xfId="31" applyFont="1" applyAlignment="1">
      <alignment horizontal="right" vertical="center"/>
    </xf>
    <xf numFmtId="0" fontId="37" fillId="0" borderId="0" xfId="31" applyFont="1" applyAlignment="1">
      <alignment horizontal="center" vertical="center"/>
    </xf>
    <xf numFmtId="0" fontId="25" fillId="0" borderId="0" xfId="31" applyFont="1" applyAlignment="1">
      <alignment horizontal="left" vertical="center" wrapText="1"/>
    </xf>
    <xf numFmtId="0" fontId="62" fillId="0" borderId="0" xfId="31" applyFont="1" applyAlignment="1">
      <alignment vertical="center"/>
    </xf>
    <xf numFmtId="0" fontId="25" fillId="0" borderId="0" xfId="31" applyFont="1" applyAlignment="1">
      <alignment vertical="center"/>
    </xf>
    <xf numFmtId="0" fontId="19" fillId="0" borderId="32" xfId="31" applyFont="1" applyBorder="1" applyAlignment="1">
      <alignment horizontal="center" vertical="center"/>
    </xf>
    <xf numFmtId="0" fontId="67" fillId="0" borderId="9" xfId="31" applyFont="1" applyBorder="1" applyAlignment="1">
      <alignment horizontal="center"/>
    </xf>
    <xf numFmtId="49" fontId="34" fillId="0" borderId="27" xfId="31" applyNumberFormat="1" applyFont="1" applyBorder="1" applyAlignment="1">
      <alignment horizontal="center"/>
    </xf>
    <xf numFmtId="172" fontId="50" fillId="0" borderId="7" xfId="31" applyNumberFormat="1" applyFont="1" applyBorder="1" applyAlignment="1">
      <alignment horizontal="center"/>
    </xf>
    <xf numFmtId="172" fontId="50" fillId="0" borderId="21" xfId="31" applyNumberFormat="1" applyFont="1" applyBorder="1" applyAlignment="1">
      <alignment horizontal="center"/>
    </xf>
    <xf numFmtId="0" fontId="66" fillId="0" borderId="11" xfId="31" applyFont="1" applyBorder="1" applyAlignment="1">
      <alignment horizontal="center" vertical="center" textRotation="90" wrapText="1"/>
    </xf>
    <xf numFmtId="0" fontId="66" fillId="0" borderId="41" xfId="31" applyFont="1" applyBorder="1" applyAlignment="1">
      <alignment horizontal="center" vertical="center" textRotation="90" wrapText="1"/>
    </xf>
    <xf numFmtId="0" fontId="66" fillId="0" borderId="14" xfId="31" applyFont="1" applyBorder="1" applyAlignment="1">
      <alignment horizontal="center" vertical="center" textRotation="90" wrapText="1"/>
    </xf>
    <xf numFmtId="0" fontId="42" fillId="0" borderId="34" xfId="31" applyFont="1" applyBorder="1" applyAlignment="1">
      <alignment horizontal="center" vertical="center" wrapText="1"/>
    </xf>
    <xf numFmtId="0" fontId="42" fillId="0" borderId="7" xfId="31" applyFont="1" applyBorder="1" applyAlignment="1">
      <alignment horizontal="center" vertical="center" wrapText="1"/>
    </xf>
    <xf numFmtId="0" fontId="42" fillId="0" borderId="21" xfId="31" applyFont="1" applyBorder="1" applyAlignment="1">
      <alignment horizontal="center" vertical="center" wrapText="1"/>
    </xf>
    <xf numFmtId="0" fontId="42" fillId="0" borderId="33" xfId="31" applyFont="1" applyBorder="1" applyAlignment="1">
      <alignment horizontal="center" vertical="center" wrapText="1"/>
    </xf>
    <xf numFmtId="0" fontId="42" fillId="0" borderId="0" xfId="31" applyFont="1" applyBorder="1" applyAlignment="1">
      <alignment horizontal="center" vertical="center" wrapText="1"/>
    </xf>
    <xf numFmtId="0" fontId="42" fillId="0" borderId="32" xfId="31" applyFont="1" applyBorder="1" applyAlignment="1">
      <alignment horizontal="center" vertical="center" wrapText="1"/>
    </xf>
    <xf numFmtId="0" fontId="42" fillId="0" borderId="31" xfId="31" applyFont="1" applyBorder="1" applyAlignment="1">
      <alignment horizontal="center" vertical="center" wrapText="1"/>
    </xf>
    <xf numFmtId="0" fontId="42" fillId="0" borderId="9" xfId="31" applyFont="1" applyBorder="1" applyAlignment="1">
      <alignment horizontal="center" vertical="center" wrapText="1"/>
    </xf>
    <xf numFmtId="0" fontId="42" fillId="0" borderId="22" xfId="31" applyFont="1" applyBorder="1" applyAlignment="1">
      <alignment horizontal="center" vertical="center" wrapText="1"/>
    </xf>
    <xf numFmtId="182" fontId="50" fillId="0" borderId="7" xfId="31" applyNumberFormat="1" applyFont="1" applyBorder="1" applyAlignment="1">
      <alignment horizontal="center"/>
    </xf>
    <xf numFmtId="182" fontId="50" fillId="0" borderId="21" xfId="31" applyNumberFormat="1" applyFont="1" applyBorder="1" applyAlignment="1">
      <alignment horizontal="center"/>
    </xf>
    <xf numFmtId="14" fontId="50" fillId="0" borderId="7" xfId="31" applyNumberFormat="1" applyFont="1" applyBorder="1" applyAlignment="1">
      <alignment horizontal="center"/>
    </xf>
    <xf numFmtId="14" fontId="50" fillId="0" borderId="21" xfId="31" applyNumberFormat="1" applyFont="1" applyBorder="1" applyAlignment="1">
      <alignment horizontal="center"/>
    </xf>
    <xf numFmtId="0" fontId="24" fillId="0" borderId="25" xfId="31" applyFont="1" applyBorder="1" applyAlignment="1">
      <alignment horizontal="left" wrapText="1"/>
    </xf>
    <xf numFmtId="0" fontId="24" fillId="0" borderId="23" xfId="31" applyFont="1" applyBorder="1" applyAlignment="1">
      <alignment horizontal="left"/>
    </xf>
    <xf numFmtId="0" fontId="24" fillId="0" borderId="10" xfId="31" applyFont="1" applyBorder="1" applyAlignment="1">
      <alignment horizontal="left"/>
    </xf>
    <xf numFmtId="0" fontId="24" fillId="0" borderId="18" xfId="31" applyFont="1" applyBorder="1" applyAlignment="1">
      <alignment horizontal="left" wrapText="1"/>
    </xf>
    <xf numFmtId="0" fontId="24" fillId="0" borderId="19" xfId="31" applyFont="1" applyBorder="1" applyAlignment="1">
      <alignment horizontal="left"/>
    </xf>
    <xf numFmtId="0" fontId="24" fillId="0" borderId="25" xfId="31" applyFont="1" applyBorder="1" applyAlignment="1">
      <alignment horizontal="center" wrapText="1"/>
    </xf>
    <xf numFmtId="0" fontId="62" fillId="0" borderId="0" xfId="31" applyFont="1" applyAlignment="1">
      <alignment horizontal="center"/>
    </xf>
    <xf numFmtId="0" fontId="24" fillId="0" borderId="18" xfId="31" applyFont="1" applyBorder="1" applyAlignment="1">
      <alignment horizontal="center" wrapText="1"/>
    </xf>
    <xf numFmtId="0" fontId="24" fillId="0" borderId="20" xfId="31" applyFont="1" applyBorder="1" applyAlignment="1">
      <alignment horizontal="center"/>
    </xf>
    <xf numFmtId="0" fontId="24" fillId="0" borderId="20" xfId="31" applyFont="1" applyBorder="1" applyAlignment="1">
      <alignment horizontal="center" wrapText="1"/>
    </xf>
    <xf numFmtId="0" fontId="24" fillId="0" borderId="20" xfId="31" applyFont="1" applyBorder="1" applyAlignment="1">
      <alignment horizontal="left"/>
    </xf>
    <xf numFmtId="0" fontId="24" fillId="0" borderId="6" xfId="31" applyFont="1" applyBorder="1" applyAlignment="1">
      <alignment horizontal="center" wrapText="1"/>
    </xf>
    <xf numFmtId="0" fontId="24" fillId="0" borderId="10" xfId="31" applyFont="1" applyBorder="1" applyAlignment="1">
      <alignment horizontal="center" wrapText="1"/>
    </xf>
    <xf numFmtId="0" fontId="21" fillId="0" borderId="27" xfId="31" applyFont="1" applyBorder="1" applyAlignment="1">
      <alignment horizontal="right"/>
    </xf>
    <xf numFmtId="0" fontId="25" fillId="0" borderId="51" xfId="31" applyFont="1" applyBorder="1" applyAlignment="1">
      <alignment horizontal="center" vertical="center" wrapText="1"/>
    </xf>
    <xf numFmtId="0" fontId="25" fillId="0" borderId="52" xfId="31" applyFont="1" applyBorder="1" applyAlignment="1">
      <alignment horizontal="center" vertical="center" wrapText="1"/>
    </xf>
    <xf numFmtId="0" fontId="25" fillId="0" borderId="50" xfId="31" applyFont="1" applyBorder="1" applyAlignment="1">
      <alignment horizontal="center" vertical="center" wrapText="1"/>
    </xf>
    <xf numFmtId="0" fontId="25" fillId="0" borderId="45" xfId="31" applyFont="1" applyBorder="1" applyAlignment="1">
      <alignment horizontal="center" vertical="center" wrapText="1"/>
    </xf>
    <xf numFmtId="0" fontId="25" fillId="0" borderId="49" xfId="31" applyFont="1" applyBorder="1" applyAlignment="1">
      <alignment horizontal="center" vertical="center" wrapText="1"/>
    </xf>
    <xf numFmtId="0" fontId="25" fillId="0" borderId="46" xfId="31" applyFont="1" applyBorder="1" applyAlignment="1">
      <alignment horizontal="center" vertical="center" wrapText="1"/>
    </xf>
    <xf numFmtId="0" fontId="25" fillId="0" borderId="43" xfId="31" applyFont="1" applyBorder="1" applyAlignment="1">
      <alignment horizontal="center" vertical="center" wrapText="1"/>
    </xf>
    <xf numFmtId="0" fontId="25" fillId="0" borderId="42" xfId="31" applyFont="1" applyBorder="1" applyAlignment="1">
      <alignment horizontal="center" vertical="center" wrapText="1"/>
    </xf>
    <xf numFmtId="49" fontId="40" fillId="0" borderId="27" xfId="31" applyNumberFormat="1" applyFont="1" applyBorder="1" applyAlignment="1">
      <alignment horizontal="center"/>
    </xf>
    <xf numFmtId="0" fontId="40" fillId="0" borderId="27" xfId="31" applyNumberFormat="1" applyFont="1" applyBorder="1" applyAlignment="1">
      <alignment horizontal="center"/>
    </xf>
    <xf numFmtId="0" fontId="62" fillId="0" borderId="0" xfId="31" applyFont="1" applyAlignment="1">
      <alignment horizontal="center" vertical="center"/>
    </xf>
    <xf numFmtId="0" fontId="67" fillId="0" borderId="49" xfId="31" applyFont="1" applyBorder="1" applyAlignment="1">
      <alignment horizontal="left" vertical="center" wrapText="1" indent="2"/>
    </xf>
    <xf numFmtId="0" fontId="67" fillId="0" borderId="48" xfId="31" applyFont="1" applyBorder="1" applyAlignment="1">
      <alignment horizontal="left" vertical="center" wrapText="1" indent="2"/>
    </xf>
    <xf numFmtId="0" fontId="67" fillId="0" borderId="46" xfId="31" applyFont="1" applyBorder="1" applyAlignment="1">
      <alignment horizontal="left" vertical="center" wrapText="1" indent="2"/>
    </xf>
    <xf numFmtId="0" fontId="25" fillId="4" borderId="43" xfId="31" applyFont="1" applyFill="1" applyBorder="1" applyAlignment="1">
      <alignment horizontal="center" vertical="center" wrapText="1"/>
    </xf>
    <xf numFmtId="0" fontId="25" fillId="4" borderId="42" xfId="31" applyFont="1" applyFill="1" applyBorder="1" applyAlignment="1">
      <alignment horizontal="center" vertical="center" wrapText="1"/>
    </xf>
    <xf numFmtId="0" fontId="67" fillId="0" borderId="53" xfId="31" applyFont="1" applyBorder="1" applyAlignment="1">
      <alignment horizontal="left" vertical="center" wrapText="1" indent="2"/>
    </xf>
    <xf numFmtId="0" fontId="67" fillId="0" borderId="50" xfId="31" applyFont="1" applyBorder="1" applyAlignment="1">
      <alignment horizontal="left" vertical="center" wrapText="1" indent="2"/>
    </xf>
    <xf numFmtId="0" fontId="25" fillId="0" borderId="0" xfId="31" applyFont="1" applyBorder="1" applyAlignment="1">
      <alignment vertical="center" wrapText="1"/>
    </xf>
    <xf numFmtId="0" fontId="67" fillId="0" borderId="49" xfId="31" applyFont="1" applyBorder="1" applyAlignment="1">
      <alignment horizontal="left" vertical="center" wrapText="1" indent="3"/>
    </xf>
    <xf numFmtId="0" fontId="67" fillId="0" borderId="48" xfId="31" applyFont="1" applyBorder="1" applyAlignment="1">
      <alignment horizontal="left" vertical="center" wrapText="1" indent="3"/>
    </xf>
    <xf numFmtId="0" fontId="67" fillId="0" borderId="46" xfId="31" applyFont="1" applyBorder="1" applyAlignment="1">
      <alignment horizontal="left" vertical="center" wrapText="1" indent="3"/>
    </xf>
    <xf numFmtId="0" fontId="62" fillId="0" borderId="30" xfId="31" applyFont="1" applyBorder="1" applyAlignment="1">
      <alignment horizontal="center"/>
    </xf>
    <xf numFmtId="0" fontId="62" fillId="0" borderId="0" xfId="31" applyFont="1" applyBorder="1" applyAlignment="1">
      <alignment horizontal="center"/>
    </xf>
    <xf numFmtId="0" fontId="24" fillId="0" borderId="0" xfId="31" applyFont="1" applyBorder="1" applyAlignment="1">
      <alignment horizontal="right"/>
    </xf>
    <xf numFmtId="0" fontId="62" fillId="0" borderId="36" xfId="31" applyFont="1" applyBorder="1" applyAlignment="1">
      <alignment horizontal="left"/>
    </xf>
    <xf numFmtId="0" fontId="71" fillId="0" borderId="30" xfId="31" applyFont="1" applyBorder="1" applyAlignment="1">
      <alignment horizontal="center" vertical="center"/>
    </xf>
    <xf numFmtId="0" fontId="71" fillId="0" borderId="0" xfId="31" applyFont="1" applyBorder="1" applyAlignment="1">
      <alignment horizontal="center" vertical="center"/>
    </xf>
    <xf numFmtId="0" fontId="24" fillId="0" borderId="0" xfId="31" applyFont="1" applyAlignment="1">
      <alignment horizontal="right"/>
    </xf>
    <xf numFmtId="0" fontId="62" fillId="0" borderId="37" xfId="31" applyFont="1" applyBorder="1" applyAlignment="1">
      <alignment horizontal="center"/>
    </xf>
    <xf numFmtId="0" fontId="62" fillId="0" borderId="36" xfId="31" applyFont="1" applyBorder="1" applyAlignment="1">
      <alignment horizontal="center"/>
    </xf>
    <xf numFmtId="0" fontId="71" fillId="0" borderId="30" xfId="31" applyFont="1" applyBorder="1" applyAlignment="1">
      <alignment horizontal="center" vertical="center" wrapText="1"/>
    </xf>
    <xf numFmtId="0" fontId="71" fillId="0" borderId="0" xfId="31" applyFont="1" applyBorder="1" applyAlignment="1">
      <alignment horizontal="center" vertical="center" wrapText="1"/>
    </xf>
    <xf numFmtId="0" fontId="72" fillId="0" borderId="37" xfId="31" applyFont="1" applyBorder="1" applyAlignment="1">
      <alignment horizontal="right"/>
    </xf>
    <xf numFmtId="0" fontId="72" fillId="0" borderId="36" xfId="31" applyFont="1" applyBorder="1" applyAlignment="1">
      <alignment horizontal="right"/>
    </xf>
    <xf numFmtId="0" fontId="73" fillId="0" borderId="30" xfId="31" applyFont="1" applyBorder="1" applyAlignment="1">
      <alignment horizontal="center" vertical="center"/>
    </xf>
    <xf numFmtId="0" fontId="73" fillId="0" borderId="0" xfId="31" applyFont="1" applyBorder="1" applyAlignment="1">
      <alignment horizontal="center" vertical="center"/>
    </xf>
    <xf numFmtId="0" fontId="109" fillId="8" borderId="11" xfId="103" applyFont="1" applyFill="1" applyBorder="1" applyAlignment="1">
      <alignment horizontal="center" vertical="center"/>
    </xf>
    <xf numFmtId="0" fontId="109" fillId="8" borderId="14" xfId="103" applyFont="1" applyFill="1" applyBorder="1" applyAlignment="1">
      <alignment horizontal="center" vertical="center"/>
    </xf>
    <xf numFmtId="0" fontId="109" fillId="2" borderId="0" xfId="103" applyFont="1" applyFill="1" applyAlignment="1">
      <alignment horizontal="center" vertical="center"/>
    </xf>
    <xf numFmtId="0" fontId="109" fillId="2" borderId="0" xfId="103" applyFont="1" applyFill="1" applyBorder="1" applyAlignment="1">
      <alignment horizontal="center" vertical="center"/>
    </xf>
    <xf numFmtId="0" fontId="109" fillId="2" borderId="9" xfId="103" applyFont="1" applyFill="1" applyBorder="1" applyAlignment="1">
      <alignment horizontal="center" vertical="center"/>
    </xf>
    <xf numFmtId="0" fontId="109" fillId="2" borderId="0" xfId="103" applyFont="1" applyFill="1" applyAlignment="1">
      <alignment horizontal="center"/>
    </xf>
    <xf numFmtId="0" fontId="109" fillId="2" borderId="7" xfId="103" applyFont="1" applyFill="1" applyBorder="1" applyAlignment="1">
      <alignment horizontal="center" vertical="center"/>
    </xf>
  </cellXfs>
  <cellStyles count="113">
    <cellStyle name="_船舶动态" xfId="1"/>
    <cellStyle name="_船舶动态 10" xfId="33"/>
    <cellStyle name="_船舶动态 11" xfId="34"/>
    <cellStyle name="_船舶动态 12" xfId="35"/>
    <cellStyle name="_船舶动态 13" xfId="36"/>
    <cellStyle name="_船舶动态 2" xfId="2"/>
    <cellStyle name="_船舶动态 3" xfId="3"/>
    <cellStyle name="_船舶动态 4" xfId="4"/>
    <cellStyle name="_船舶动态 5" xfId="5"/>
    <cellStyle name="_船舶动态 6" xfId="37"/>
    <cellStyle name="_船舶动态 7" xfId="38"/>
    <cellStyle name="_船舶动态 8" xfId="39"/>
    <cellStyle name="_船舶动态 9" xfId="40"/>
    <cellStyle name="Currency 4" xfId="6"/>
    <cellStyle name="Currency 4 10" xfId="41"/>
    <cellStyle name="Currency 4 11" xfId="42"/>
    <cellStyle name="Currency 4 12" xfId="43"/>
    <cellStyle name="Currency 4 13" xfId="44"/>
    <cellStyle name="Currency 4 2" xfId="7"/>
    <cellStyle name="Currency 4 3" xfId="8"/>
    <cellStyle name="Currency 4 4" xfId="9"/>
    <cellStyle name="Currency 4 5" xfId="10"/>
    <cellStyle name="Currency 4 6" xfId="45"/>
    <cellStyle name="Currency 4 7" xfId="46"/>
    <cellStyle name="Currency 4 8" xfId="47"/>
    <cellStyle name="Currency 4 9" xfId="48"/>
    <cellStyle name="Euro" xfId="11"/>
    <cellStyle name="Lat" xfId="49"/>
    <cellStyle name="Normal 10" xfId="32"/>
    <cellStyle name="Normal 11" xfId="50"/>
    <cellStyle name="Normal 2" xfId="12"/>
    <cellStyle name="Normal 2 10" xfId="51"/>
    <cellStyle name="Normal 2 11" xfId="52"/>
    <cellStyle name="Normal 2 12" xfId="53"/>
    <cellStyle name="Normal 2 13" xfId="54"/>
    <cellStyle name="Normal 2 14" xfId="55"/>
    <cellStyle name="Normal 2 15" xfId="56"/>
    <cellStyle name="Normal 2 16" xfId="57"/>
    <cellStyle name="Normal 2 2" xfId="13"/>
    <cellStyle name="Normal 2 2 10" xfId="58"/>
    <cellStyle name="Normal 2 2 11" xfId="59"/>
    <cellStyle name="Normal 2 2 12" xfId="60"/>
    <cellStyle name="Normal 2 2 13" xfId="61"/>
    <cellStyle name="Normal 2 2 2" xfId="14"/>
    <cellStyle name="Normal 2 2 3" xfId="15"/>
    <cellStyle name="Normal 2 2 4" xfId="16"/>
    <cellStyle name="Normal 2 2 5" xfId="17"/>
    <cellStyle name="Normal 2 2 6" xfId="62"/>
    <cellStyle name="Normal 2 2 7" xfId="63"/>
    <cellStyle name="Normal 2 2 8" xfId="64"/>
    <cellStyle name="Normal 2 2 9" xfId="65"/>
    <cellStyle name="Normal 2 3" xfId="66"/>
    <cellStyle name="Normal 2 3 2" xfId="67"/>
    <cellStyle name="Normal 2 3 3" xfId="68"/>
    <cellStyle name="Normal 2 3 4" xfId="69"/>
    <cellStyle name="Normal 2 3 5" xfId="70"/>
    <cellStyle name="Normal 2 3 6" xfId="71"/>
    <cellStyle name="Normal 2 3 7" xfId="72"/>
    <cellStyle name="Normal 2 3 8" xfId="73"/>
    <cellStyle name="Normal 2 3 9" xfId="74"/>
    <cellStyle name="Normal 2 4" xfId="75"/>
    <cellStyle name="Normal 2 5" xfId="76"/>
    <cellStyle name="Normal 2 6" xfId="77"/>
    <cellStyle name="Normal 2 7" xfId="78"/>
    <cellStyle name="Normal 2 8" xfId="79"/>
    <cellStyle name="Normal 2 9" xfId="80"/>
    <cellStyle name="Normal 2_Acc.2010.07.carola." xfId="18"/>
    <cellStyle name="Normal 3" xfId="19"/>
    <cellStyle name="Normal 3 10" xfId="81"/>
    <cellStyle name="Normal 3 11" xfId="82"/>
    <cellStyle name="Normal 3 12" xfId="83"/>
    <cellStyle name="Normal 3 13" xfId="84"/>
    <cellStyle name="Normal 3 2" xfId="20"/>
    <cellStyle name="Normal 3 3" xfId="21"/>
    <cellStyle name="Normal 3 4" xfId="22"/>
    <cellStyle name="Normal 3 5" xfId="23"/>
    <cellStyle name="Normal 3 6" xfId="85"/>
    <cellStyle name="Normal 3 7" xfId="86"/>
    <cellStyle name="Normal 3 8" xfId="87"/>
    <cellStyle name="Normal 3 9" xfId="88"/>
    <cellStyle name="Normal 4" xfId="24"/>
    <cellStyle name="Normal 5 2" xfId="89"/>
    <cellStyle name="Normal 5 3" xfId="90"/>
    <cellStyle name="Normal 5 4" xfId="91"/>
    <cellStyle name="Normal 5 5" xfId="92"/>
    <cellStyle name="Normal 5 6" xfId="93"/>
    <cellStyle name="Normal 5 7" xfId="94"/>
    <cellStyle name="Normal 5 8" xfId="95"/>
    <cellStyle name="Normal 5 9" xfId="96"/>
    <cellStyle name="Normal 6" xfId="97"/>
    <cellStyle name="Normal 7" xfId="98"/>
    <cellStyle name="Normal 8" xfId="99"/>
    <cellStyle name="Normal 9" xfId="100"/>
    <cellStyle name="Normal_Air draft, Osprey I" xfId="103"/>
    <cellStyle name="Ôèíàíñîâûé [0]_MASTLIST" xfId="25"/>
    <cellStyle name="Ôèíàíñîâûé_MASTLIST" xfId="26"/>
    <cellStyle name="Гиперссылка" xfId="102" builtinId="8"/>
    <cellStyle name="Обычный" xfId="0" builtinId="0"/>
    <cellStyle name="Обычный 10" xfId="104"/>
    <cellStyle name="Обычный 11" xfId="105"/>
    <cellStyle name="Обычный 2" xfId="30"/>
    <cellStyle name="Обычный 2 2" xfId="112"/>
    <cellStyle name="Обычный 3" xfId="31"/>
    <cellStyle name="Обычный 4" xfId="101"/>
    <cellStyle name="Обычный 5" xfId="106"/>
    <cellStyle name="Обычный 6" xfId="107"/>
    <cellStyle name="Обычный 7" xfId="108"/>
    <cellStyle name="Обычный 8" xfId="109"/>
    <cellStyle name="Обычный 9" xfId="110"/>
    <cellStyle name="Обычный_SHIHR-MTP" xfId="29"/>
    <cellStyle name="Процентный 2" xfId="111"/>
    <cellStyle name="一般_USCG NOA AUG " xfId="27"/>
    <cellStyle name="常规_中国(MSA)-REPORT ON SHIP'S PARTICULARS"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180975</xdr:rowOff>
    </xdr:from>
    <xdr:ext cx="1397244" cy="837467"/>
    <xdr:pic>
      <xdr:nvPicPr>
        <xdr:cNvPr id="2" name="Рисунок 10"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180975"/>
          <a:ext cx="1397244" cy="837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161925</xdr:colOff>
      <xdr:row>1</xdr:row>
      <xdr:rowOff>0</xdr:rowOff>
    </xdr:from>
    <xdr:ext cx="1162050" cy="790575"/>
    <xdr:pic>
      <xdr:nvPicPr>
        <xdr:cNvPr id="2" name="Рисунок 1"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56</xdr:row>
      <xdr:rowOff>0</xdr:rowOff>
    </xdr:from>
    <xdr:ext cx="1162050" cy="790575"/>
    <xdr:pic>
      <xdr:nvPicPr>
        <xdr:cNvPr id="3" name="Рисунок 2"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668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111</xdr:row>
      <xdr:rowOff>0</xdr:rowOff>
    </xdr:from>
    <xdr:ext cx="1162050" cy="790575"/>
    <xdr:pic>
      <xdr:nvPicPr>
        <xdr:cNvPr id="4" name="Рисунок 3"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1145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166</xdr:row>
      <xdr:rowOff>0</xdr:rowOff>
    </xdr:from>
    <xdr:ext cx="1162050" cy="790575"/>
    <xdr:pic>
      <xdr:nvPicPr>
        <xdr:cNvPr id="5" name="Рисунок 4"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31623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220</xdr:row>
      <xdr:rowOff>0</xdr:rowOff>
    </xdr:from>
    <xdr:ext cx="1162050" cy="790575"/>
    <xdr:pic>
      <xdr:nvPicPr>
        <xdr:cNvPr id="6" name="Рисунок 5"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1910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274</xdr:row>
      <xdr:rowOff>0</xdr:rowOff>
    </xdr:from>
    <xdr:ext cx="1162050" cy="790575"/>
    <xdr:pic>
      <xdr:nvPicPr>
        <xdr:cNvPr id="7" name="Рисунок 6"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2197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329</xdr:row>
      <xdr:rowOff>0</xdr:rowOff>
    </xdr:from>
    <xdr:ext cx="1162050" cy="790575"/>
    <xdr:pic>
      <xdr:nvPicPr>
        <xdr:cNvPr id="8" name="Рисунок 7"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2674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385</xdr:row>
      <xdr:rowOff>0</xdr:rowOff>
    </xdr:from>
    <xdr:ext cx="1162050" cy="742950"/>
    <xdr:pic>
      <xdr:nvPicPr>
        <xdr:cNvPr id="9" name="Рисунок 7"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73342500"/>
          <a:ext cx="11620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161925</xdr:colOff>
      <xdr:row>1</xdr:row>
      <xdr:rowOff>0</xdr:rowOff>
    </xdr:from>
    <xdr:ext cx="1162050" cy="790575"/>
    <xdr:pic>
      <xdr:nvPicPr>
        <xdr:cNvPr id="2" name="Рисунок 1"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56</xdr:row>
      <xdr:rowOff>0</xdr:rowOff>
    </xdr:from>
    <xdr:ext cx="1162050" cy="790575"/>
    <xdr:pic>
      <xdr:nvPicPr>
        <xdr:cNvPr id="3" name="Рисунок 2"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668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111</xdr:row>
      <xdr:rowOff>0</xdr:rowOff>
    </xdr:from>
    <xdr:ext cx="1162050" cy="790575"/>
    <xdr:pic>
      <xdr:nvPicPr>
        <xdr:cNvPr id="4" name="Рисунок 3"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1145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166</xdr:row>
      <xdr:rowOff>0</xdr:rowOff>
    </xdr:from>
    <xdr:ext cx="1162050" cy="790575"/>
    <xdr:pic>
      <xdr:nvPicPr>
        <xdr:cNvPr id="5" name="Рисунок 4"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31623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220</xdr:row>
      <xdr:rowOff>0</xdr:rowOff>
    </xdr:from>
    <xdr:ext cx="1162050" cy="790575"/>
    <xdr:pic>
      <xdr:nvPicPr>
        <xdr:cNvPr id="6" name="Рисунок 5"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1910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274</xdr:row>
      <xdr:rowOff>0</xdr:rowOff>
    </xdr:from>
    <xdr:ext cx="1162050" cy="790575"/>
    <xdr:pic>
      <xdr:nvPicPr>
        <xdr:cNvPr id="7" name="Рисунок 6"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2197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329</xdr:row>
      <xdr:rowOff>0</xdr:rowOff>
    </xdr:from>
    <xdr:ext cx="1162050" cy="790575"/>
    <xdr:pic>
      <xdr:nvPicPr>
        <xdr:cNvPr id="8" name="Рисунок 7"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2674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161925</xdr:colOff>
      <xdr:row>1</xdr:row>
      <xdr:rowOff>0</xdr:rowOff>
    </xdr:from>
    <xdr:ext cx="1247775" cy="790575"/>
    <xdr:pic>
      <xdr:nvPicPr>
        <xdr:cNvPr id="2" name="Рисунок 1"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56</xdr:row>
      <xdr:rowOff>0</xdr:rowOff>
    </xdr:from>
    <xdr:ext cx="1247775" cy="790575"/>
    <xdr:pic>
      <xdr:nvPicPr>
        <xdr:cNvPr id="3" name="Рисунок 2"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6680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111</xdr:row>
      <xdr:rowOff>0</xdr:rowOff>
    </xdr:from>
    <xdr:ext cx="1247775" cy="790575"/>
    <xdr:pic>
      <xdr:nvPicPr>
        <xdr:cNvPr id="4" name="Рисунок 3"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11455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166</xdr:row>
      <xdr:rowOff>0</xdr:rowOff>
    </xdr:from>
    <xdr:ext cx="1247775" cy="790575"/>
    <xdr:pic>
      <xdr:nvPicPr>
        <xdr:cNvPr id="5" name="Рисунок 4"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316230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220</xdr:row>
      <xdr:rowOff>0</xdr:rowOff>
    </xdr:from>
    <xdr:ext cx="1247775" cy="790575"/>
    <xdr:pic>
      <xdr:nvPicPr>
        <xdr:cNvPr id="6" name="Рисунок 5"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19100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274</xdr:row>
      <xdr:rowOff>0</xdr:rowOff>
    </xdr:from>
    <xdr:ext cx="1247775" cy="790575"/>
    <xdr:pic>
      <xdr:nvPicPr>
        <xdr:cNvPr id="7" name="Рисунок 6"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21970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329</xdr:row>
      <xdr:rowOff>0</xdr:rowOff>
    </xdr:from>
    <xdr:ext cx="1247775" cy="790575"/>
    <xdr:pic>
      <xdr:nvPicPr>
        <xdr:cNvPr id="8" name="Рисунок 7"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26745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161925</xdr:colOff>
      <xdr:row>1</xdr:row>
      <xdr:rowOff>0</xdr:rowOff>
    </xdr:from>
    <xdr:ext cx="1162050" cy="790575"/>
    <xdr:pic>
      <xdr:nvPicPr>
        <xdr:cNvPr id="2" name="Рисунок 1"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57</xdr:row>
      <xdr:rowOff>0</xdr:rowOff>
    </xdr:from>
    <xdr:ext cx="1162050" cy="790575"/>
    <xdr:pic>
      <xdr:nvPicPr>
        <xdr:cNvPr id="3" name="Рисунок 2"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858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111</xdr:row>
      <xdr:rowOff>0</xdr:rowOff>
    </xdr:from>
    <xdr:ext cx="1162050" cy="790575"/>
    <xdr:pic>
      <xdr:nvPicPr>
        <xdr:cNvPr id="4" name="Рисунок 3"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1145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166</xdr:row>
      <xdr:rowOff>0</xdr:rowOff>
    </xdr:from>
    <xdr:ext cx="1162050" cy="790575"/>
    <xdr:pic>
      <xdr:nvPicPr>
        <xdr:cNvPr id="5" name="Рисунок 4"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31623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220</xdr:row>
      <xdr:rowOff>0</xdr:rowOff>
    </xdr:from>
    <xdr:ext cx="1162050" cy="790575"/>
    <xdr:pic>
      <xdr:nvPicPr>
        <xdr:cNvPr id="6" name="Рисунок 5"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1910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275</xdr:row>
      <xdr:rowOff>0</xdr:rowOff>
    </xdr:from>
    <xdr:ext cx="1162050" cy="790575"/>
    <xdr:pic>
      <xdr:nvPicPr>
        <xdr:cNvPr id="7" name="Рисунок 6"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2387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330</xdr:row>
      <xdr:rowOff>0</xdr:rowOff>
    </xdr:from>
    <xdr:ext cx="1162050" cy="790575"/>
    <xdr:pic>
      <xdr:nvPicPr>
        <xdr:cNvPr id="8" name="Рисунок 7"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2865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495300</xdr:colOff>
      <xdr:row>173</xdr:row>
      <xdr:rowOff>104775</xdr:rowOff>
    </xdr:from>
    <xdr:ext cx="5629275" cy="4591050"/>
    <xdr:pic>
      <xdr:nvPicPr>
        <xdr:cNvPr id="9" name="Picture 448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3061275"/>
          <a:ext cx="5629275" cy="459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514350</xdr:colOff>
      <xdr:row>119</xdr:row>
      <xdr:rowOff>161925</xdr:rowOff>
    </xdr:from>
    <xdr:ext cx="5438775" cy="7715250"/>
    <xdr:pic>
      <xdr:nvPicPr>
        <xdr:cNvPr id="10" name="Picture 449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4350" y="22831425"/>
          <a:ext cx="5438775" cy="771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161925</xdr:colOff>
      <xdr:row>1</xdr:row>
      <xdr:rowOff>0</xdr:rowOff>
    </xdr:from>
    <xdr:ext cx="1247775" cy="790575"/>
    <xdr:pic>
      <xdr:nvPicPr>
        <xdr:cNvPr id="2" name="Рисунок 1"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57</xdr:row>
      <xdr:rowOff>0</xdr:rowOff>
    </xdr:from>
    <xdr:ext cx="1247775" cy="790575"/>
    <xdr:pic>
      <xdr:nvPicPr>
        <xdr:cNvPr id="3" name="Рисунок 2"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8585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111</xdr:row>
      <xdr:rowOff>0</xdr:rowOff>
    </xdr:from>
    <xdr:ext cx="1247775" cy="790575"/>
    <xdr:pic>
      <xdr:nvPicPr>
        <xdr:cNvPr id="4" name="Рисунок 3"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11455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166</xdr:row>
      <xdr:rowOff>0</xdr:rowOff>
    </xdr:from>
    <xdr:ext cx="1247775" cy="790575"/>
    <xdr:pic>
      <xdr:nvPicPr>
        <xdr:cNvPr id="5" name="Рисунок 4"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316230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221</xdr:row>
      <xdr:rowOff>0</xdr:rowOff>
    </xdr:from>
    <xdr:ext cx="1247775" cy="790575"/>
    <xdr:pic>
      <xdr:nvPicPr>
        <xdr:cNvPr id="6" name="Рисунок 5"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21005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274</xdr:row>
      <xdr:rowOff>0</xdr:rowOff>
    </xdr:from>
    <xdr:ext cx="1247775" cy="790575"/>
    <xdr:pic>
      <xdr:nvPicPr>
        <xdr:cNvPr id="7" name="Рисунок 6"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21970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329</xdr:row>
      <xdr:rowOff>0</xdr:rowOff>
    </xdr:from>
    <xdr:ext cx="1247775" cy="790575"/>
    <xdr:pic>
      <xdr:nvPicPr>
        <xdr:cNvPr id="8" name="Рисунок 7"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2674500"/>
          <a:ext cx="1247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161925</xdr:colOff>
      <xdr:row>1</xdr:row>
      <xdr:rowOff>0</xdr:rowOff>
    </xdr:from>
    <xdr:ext cx="1164248" cy="794238"/>
    <xdr:pic>
      <xdr:nvPicPr>
        <xdr:cNvPr id="2" name="Рисунок 1"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164248" cy="794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51</xdr:row>
      <xdr:rowOff>0</xdr:rowOff>
    </xdr:from>
    <xdr:ext cx="1164248" cy="794239"/>
    <xdr:pic>
      <xdr:nvPicPr>
        <xdr:cNvPr id="3" name="Рисунок 2"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715500"/>
          <a:ext cx="1164248" cy="79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161</xdr:row>
      <xdr:rowOff>0</xdr:rowOff>
    </xdr:from>
    <xdr:ext cx="1164248" cy="794238"/>
    <xdr:pic>
      <xdr:nvPicPr>
        <xdr:cNvPr id="4" name="Рисунок 4"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30670500"/>
          <a:ext cx="1164248" cy="794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215</xdr:row>
      <xdr:rowOff>0</xdr:rowOff>
    </xdr:from>
    <xdr:ext cx="1164248" cy="794239"/>
    <xdr:pic>
      <xdr:nvPicPr>
        <xdr:cNvPr id="5" name="Рисунок 5"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0957500"/>
          <a:ext cx="1164248" cy="79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269</xdr:row>
      <xdr:rowOff>0</xdr:rowOff>
    </xdr:from>
    <xdr:ext cx="1164248" cy="794238"/>
    <xdr:pic>
      <xdr:nvPicPr>
        <xdr:cNvPr id="6" name="Рисунок 6"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1244500"/>
          <a:ext cx="1164248" cy="794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324</xdr:row>
      <xdr:rowOff>0</xdr:rowOff>
    </xdr:from>
    <xdr:ext cx="1164248" cy="794239"/>
    <xdr:pic>
      <xdr:nvPicPr>
        <xdr:cNvPr id="7" name="Рисунок 7"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1722000"/>
          <a:ext cx="1164248" cy="79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8</xdr:col>
      <xdr:colOff>304800</xdr:colOff>
      <xdr:row>2</xdr:row>
      <xdr:rowOff>66675</xdr:rowOff>
    </xdr:from>
    <xdr:to>
      <xdr:col>11</xdr:col>
      <xdr:colOff>9525</xdr:colOff>
      <xdr:row>2</xdr:row>
      <xdr:rowOff>247650</xdr:rowOff>
    </xdr:to>
    <xdr:sp macro="" textlink="">
      <xdr:nvSpPr>
        <xdr:cNvPr id="2" name="AutoShape 1"/>
        <xdr:cNvSpPr>
          <a:spLocks noChangeArrowheads="1"/>
        </xdr:cNvSpPr>
      </xdr:nvSpPr>
      <xdr:spPr bwMode="auto">
        <a:xfrm>
          <a:off x="5181600" y="447675"/>
          <a:ext cx="1533525" cy="123825"/>
        </a:xfrm>
        <a:prstGeom prst="roundRect">
          <a:avLst>
            <a:gd name="adj" fmla="val 16667"/>
          </a:avLst>
        </a:prstGeom>
        <a:solidFill>
          <a:srgbClr val="FFCCFF"/>
        </a:solidFill>
        <a:ln w="9525">
          <a:solidFill>
            <a:srgbClr val="000000"/>
          </a:solidFill>
          <a:round/>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CONFINED   WATER</a:t>
          </a:r>
        </a:p>
      </xdr:txBody>
    </xdr:sp>
    <xdr:clientData/>
  </xdr:twoCellAnchor>
  <xdr:oneCellAnchor>
    <xdr:from>
      <xdr:col>1</xdr:col>
      <xdr:colOff>95250</xdr:colOff>
      <xdr:row>1</xdr:row>
      <xdr:rowOff>57150</xdr:rowOff>
    </xdr:from>
    <xdr:ext cx="531720" cy="434947"/>
    <xdr:pic>
      <xdr:nvPicPr>
        <xdr:cNvPr id="3" name="Picture 2" descr="untitled.bmp"/>
        <xdr:cNvPicPr>
          <a:picLocks noChangeAspect="1"/>
        </xdr:cNvPicPr>
      </xdr:nvPicPr>
      <xdr:blipFill>
        <a:blip xmlns:r="http://schemas.openxmlformats.org/officeDocument/2006/relationships" r:embed="rId1" cstate="print"/>
        <a:stretch>
          <a:fillRect/>
        </a:stretch>
      </xdr:blipFill>
      <xdr:spPr>
        <a:xfrm>
          <a:off x="704850" y="247650"/>
          <a:ext cx="531720" cy="43494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304800</xdr:colOff>
      <xdr:row>2</xdr:row>
      <xdr:rowOff>66675</xdr:rowOff>
    </xdr:from>
    <xdr:to>
      <xdr:col>11</xdr:col>
      <xdr:colOff>9525</xdr:colOff>
      <xdr:row>2</xdr:row>
      <xdr:rowOff>247650</xdr:rowOff>
    </xdr:to>
    <xdr:sp macro="" textlink="">
      <xdr:nvSpPr>
        <xdr:cNvPr id="2" name="AutoShape 1"/>
        <xdr:cNvSpPr>
          <a:spLocks noChangeArrowheads="1"/>
        </xdr:cNvSpPr>
      </xdr:nvSpPr>
      <xdr:spPr bwMode="auto">
        <a:xfrm>
          <a:off x="5181600" y="447675"/>
          <a:ext cx="1533525" cy="123825"/>
        </a:xfrm>
        <a:prstGeom prst="roundRect">
          <a:avLst>
            <a:gd name="adj" fmla="val 16667"/>
          </a:avLst>
        </a:prstGeom>
        <a:solidFill>
          <a:srgbClr val="FFCCFF"/>
        </a:solidFill>
        <a:ln w="9525">
          <a:solidFill>
            <a:srgbClr val="000000"/>
          </a:solidFill>
          <a:round/>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CONFINED   WATER</a:t>
          </a:r>
        </a:p>
      </xdr:txBody>
    </xdr:sp>
    <xdr:clientData/>
  </xdr:twoCellAnchor>
  <xdr:oneCellAnchor>
    <xdr:from>
      <xdr:col>1</xdr:col>
      <xdr:colOff>95250</xdr:colOff>
      <xdr:row>1</xdr:row>
      <xdr:rowOff>76200</xdr:rowOff>
    </xdr:from>
    <xdr:ext cx="533400" cy="429904"/>
    <xdr:pic>
      <xdr:nvPicPr>
        <xdr:cNvPr id="3" name="Picture 2" descr="untitled.bmp"/>
        <xdr:cNvPicPr>
          <a:picLocks noChangeAspect="1"/>
        </xdr:cNvPicPr>
      </xdr:nvPicPr>
      <xdr:blipFill>
        <a:blip xmlns:r="http://schemas.openxmlformats.org/officeDocument/2006/relationships" r:embed="rId1" cstate="print"/>
        <a:stretch>
          <a:fillRect/>
        </a:stretch>
      </xdr:blipFill>
      <xdr:spPr>
        <a:xfrm>
          <a:off x="704850" y="266700"/>
          <a:ext cx="533400" cy="42990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9525</xdr:colOff>
      <xdr:row>0</xdr:row>
      <xdr:rowOff>180975</xdr:rowOff>
    </xdr:from>
    <xdr:ext cx="1265094" cy="784514"/>
    <xdr:pic>
      <xdr:nvPicPr>
        <xdr:cNvPr id="2" name="Рисунок 10"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180975"/>
          <a:ext cx="1265094" cy="784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161925</xdr:rowOff>
    </xdr:from>
    <xdr:ext cx="1079988" cy="725365"/>
    <xdr:pic>
      <xdr:nvPicPr>
        <xdr:cNvPr id="2" name="Рисунок 2"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61925"/>
          <a:ext cx="1079988" cy="725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152400</xdr:colOff>
      <xdr:row>9</xdr:row>
      <xdr:rowOff>152400</xdr:rowOff>
    </xdr:from>
    <xdr:ext cx="6246935" cy="1914525"/>
    <xdr:pic>
      <xdr:nvPicPr>
        <xdr:cNvPr id="2" name="Рисунок 6"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866900"/>
          <a:ext cx="6246935"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180975</xdr:rowOff>
    </xdr:from>
    <xdr:ext cx="1257300" cy="846992"/>
    <xdr:pic>
      <xdr:nvPicPr>
        <xdr:cNvPr id="3" name="Рисунок 3" descr="Вырезка экрана"/>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180975"/>
          <a:ext cx="1257300" cy="846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161925</xdr:colOff>
      <xdr:row>1</xdr:row>
      <xdr:rowOff>0</xdr:rowOff>
    </xdr:from>
    <xdr:ext cx="1171575" cy="790575"/>
    <xdr:pic>
      <xdr:nvPicPr>
        <xdr:cNvPr id="2" name="Рисунок 10"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190500"/>
          <a:ext cx="1171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56</xdr:row>
      <xdr:rowOff>0</xdr:rowOff>
    </xdr:from>
    <xdr:ext cx="1209675" cy="790575"/>
    <xdr:pic>
      <xdr:nvPicPr>
        <xdr:cNvPr id="3" name="Рисунок 11"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10668000"/>
          <a:ext cx="1209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xdr:colOff>
      <xdr:row>111</xdr:row>
      <xdr:rowOff>161925</xdr:rowOff>
    </xdr:from>
    <xdr:ext cx="1209675" cy="790575"/>
    <xdr:pic>
      <xdr:nvPicPr>
        <xdr:cNvPr id="4" name="Рисунок 12"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21307425"/>
          <a:ext cx="1209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xdr:colOff>
      <xdr:row>166</xdr:row>
      <xdr:rowOff>142875</xdr:rowOff>
    </xdr:from>
    <xdr:ext cx="1209675" cy="800100"/>
    <xdr:pic>
      <xdr:nvPicPr>
        <xdr:cNvPr id="5" name="Рисунок 13"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31765875"/>
          <a:ext cx="12096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57150</xdr:colOff>
      <xdr:row>220</xdr:row>
      <xdr:rowOff>161925</xdr:rowOff>
    </xdr:from>
    <xdr:ext cx="1209675" cy="790575"/>
    <xdr:pic>
      <xdr:nvPicPr>
        <xdr:cNvPr id="6" name="Рисунок 14"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42071925"/>
          <a:ext cx="1209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161925</xdr:colOff>
      <xdr:row>275</xdr:row>
      <xdr:rowOff>0</xdr:rowOff>
    </xdr:from>
    <xdr:ext cx="1171575" cy="790575"/>
    <xdr:pic>
      <xdr:nvPicPr>
        <xdr:cNvPr id="7" name="Рисунок 15"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52387500"/>
          <a:ext cx="1171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161925</xdr:colOff>
      <xdr:row>330</xdr:row>
      <xdr:rowOff>0</xdr:rowOff>
    </xdr:from>
    <xdr:ext cx="1171575" cy="790575"/>
    <xdr:pic>
      <xdr:nvPicPr>
        <xdr:cNvPr id="8" name="Рисунок 16"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62865000"/>
          <a:ext cx="1171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200025</xdr:colOff>
      <xdr:row>1</xdr:row>
      <xdr:rowOff>19050</xdr:rowOff>
    </xdr:from>
    <xdr:ext cx="1314450" cy="847725"/>
    <xdr:pic>
      <xdr:nvPicPr>
        <xdr:cNvPr id="2" name="Рисунок 1"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0955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161925</xdr:colOff>
      <xdr:row>1</xdr:row>
      <xdr:rowOff>0</xdr:rowOff>
    </xdr:from>
    <xdr:ext cx="1162050" cy="790575"/>
    <xdr:pic>
      <xdr:nvPicPr>
        <xdr:cNvPr id="2" name="Рисунок 1"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90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56</xdr:row>
      <xdr:rowOff>0</xdr:rowOff>
    </xdr:from>
    <xdr:ext cx="1162050" cy="790575"/>
    <xdr:pic>
      <xdr:nvPicPr>
        <xdr:cNvPr id="3" name="Рисунок 2"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0668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111</xdr:row>
      <xdr:rowOff>0</xdr:rowOff>
    </xdr:from>
    <xdr:ext cx="1162050" cy="790575"/>
    <xdr:pic>
      <xdr:nvPicPr>
        <xdr:cNvPr id="4" name="Рисунок 3"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1145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166</xdr:row>
      <xdr:rowOff>0</xdr:rowOff>
    </xdr:from>
    <xdr:ext cx="1162050" cy="790575"/>
    <xdr:pic>
      <xdr:nvPicPr>
        <xdr:cNvPr id="5" name="Рисунок 4"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31623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220</xdr:row>
      <xdr:rowOff>0</xdr:rowOff>
    </xdr:from>
    <xdr:ext cx="1162050" cy="790575"/>
    <xdr:pic>
      <xdr:nvPicPr>
        <xdr:cNvPr id="6" name="Рисунок 5"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41910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274</xdr:row>
      <xdr:rowOff>0</xdr:rowOff>
    </xdr:from>
    <xdr:ext cx="1162050" cy="790575"/>
    <xdr:pic>
      <xdr:nvPicPr>
        <xdr:cNvPr id="7" name="Рисунок 6"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21970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329</xdr:row>
      <xdr:rowOff>0</xdr:rowOff>
    </xdr:from>
    <xdr:ext cx="1162050" cy="790575"/>
    <xdr:pic>
      <xdr:nvPicPr>
        <xdr:cNvPr id="8" name="Рисунок 7" descr="Вырезка экрана"/>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2674500"/>
          <a:ext cx="1162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3Off\MUSTE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1%20a%20to%20copy\1-CLEARANCE%20DOCS\1%20FOR%20NEXT%20PORT\ARR%20DOCS%20and%20U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Desktop\Documents%20and%20Settings\Bridge\Desktop\3rd%20OFF%20PAPER%20WORKS%20.2009%20-\INSTALL\3%20OFF\IMO\Work\mv%20SA%20Gladiator\3rd%20off\USA%20Forms\PAPERS%20ol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data"/>
      <sheetName val="Abc for USA"/>
      <sheetName val="Crewlist"/>
      <sheetName val="New crewlist"/>
      <sheetName val="USACrewList1"/>
      <sheetName val="USACrewList2"/>
      <sheetName val="USACrewList3"/>
      <sheetName val="US Crew List p.1 HP 6L"/>
      <sheetName val="US Crew List p.2 HP 6L"/>
      <sheetName val="Gen.Decl."/>
      <sheetName val="Ports of call"/>
      <sheetName val="Decl.of Health 1"/>
      <sheetName val="Dec.Health 2"/>
      <sheetName val="Vaccination"/>
      <sheetName val="Crew effects"/>
      <sheetName val="Crew effects USA"/>
      <sheetName val="Storlst"/>
      <sheetName val="Store List USA"/>
      <sheetName val="Arms"/>
      <sheetName val="Drugs"/>
      <sheetName val="N.D.L.E.A"/>
      <sheetName val="Passeng"/>
      <sheetName val="Animals"/>
      <sheetName val="Phone"/>
      <sheetName val="Currency"/>
      <sheetName val="Ship's currency"/>
      <sheetName val="Mail"/>
      <sheetName val="Kroo Boy"/>
      <sheetName val="Stowavay"/>
      <sheetName val="WATCH"/>
      <sheetName val="US Shore Pass (2)"/>
      <sheetName val="US Shore Pass (3)"/>
      <sheetName val="US Shore Pass (4)"/>
      <sheetName val="US Shore Pass (5)"/>
      <sheetName val="US Shore Pass (7)"/>
      <sheetName val="US Shore Pass"/>
      <sheetName val="Sheet1"/>
      <sheetName val="Manifest (USA)"/>
      <sheetName val="Door 1"/>
      <sheetName val="receive"/>
      <sheetName val="Names"/>
      <sheetName val="Officers"/>
      <sheetName val="Yugoslavia"/>
      <sheetName val="Expanded Cr. Eff. (2)"/>
      <sheetName val="Expanded Cr. Eff. (Rus) (2)"/>
      <sheetName val="Plant List"/>
      <sheetName val="Muster List"/>
      <sheetName val="BOAT 2"/>
      <sheetName val="BOAT 1"/>
      <sheetName val="Roster"/>
      <sheetName val="Rescue"/>
      <sheetName val="EmTeam"/>
      <sheetName val="Stanby"/>
      <sheetName val="Bridge"/>
      <sheetName val="Eng. Room"/>
      <sheetName val="RescueBoatSq"/>
      <sheetName val="CabinNotice"/>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INFO"/>
      <sheetName val="ID"/>
      <sheetName val="DOC MANAGER"/>
      <sheetName val="N.D.L.E.A"/>
      <sheetName val="Mail Out"/>
      <sheetName val="Cargo Decl"/>
      <sheetName val="Danger Cargo List"/>
      <sheetName val="Arms"/>
      <sheetName val="Drugs"/>
      <sheetName val="Passeng"/>
      <sheetName val="Animals"/>
      <sheetName val="Русская роль"/>
      <sheetName val="Crewlist Rus"/>
      <sheetName val="Cert"/>
      <sheetName val="Gen.Decl."/>
      <sheetName val="Storlst"/>
      <sheetName val="Sheet1"/>
      <sheetName val="Crew effects"/>
      <sheetName val="Vaccination"/>
      <sheetName val="Crewlist"/>
      <sheetName val="Crewlist Bonny"/>
      <sheetName val="Русская роль old"/>
      <sheetName val="Decl.of Health"/>
      <sheetName val="US Crew List p.1 HP 6L"/>
      <sheetName val="US Crew List p.2 HP 6L"/>
      <sheetName val="Ports of call"/>
      <sheetName val="Ports of call Bonny"/>
      <sheetName val="Dec.Health 2"/>
      <sheetName val="Phone"/>
      <sheetName val="Currency"/>
      <sheetName val="Ship's currency"/>
      <sheetName val="Mail"/>
      <sheetName val="Kroo Boy"/>
      <sheetName val="Stowaway"/>
      <sheetName val="WATCH"/>
      <sheetName val="USA DOC MANAGER"/>
      <sheetName val="Masters Oath"/>
      <sheetName val="Abc for USA"/>
      <sheetName val="USA CL1"/>
      <sheetName val="USA CL2"/>
      <sheetName val="USA CL3"/>
      <sheetName val="Crew Eff USA"/>
      <sheetName val="U.S. General Decl"/>
      <sheetName val="Stores Decl USA"/>
      <sheetName val="Cargo Decl USA"/>
      <sheetName val="US Shore Pass 1-4"/>
      <sheetName val="US Shore Pass 6-9,20"/>
      <sheetName val="US Shore Pass 12-14"/>
      <sheetName val="US Shore Pass 16,17,19"/>
      <sheetName val="US Shore Pass 22,15,21"/>
      <sheetName val="US Shore Pass 18,10,5,15"/>
      <sheetName val="Manifest (USA)"/>
      <sheetName val="receive"/>
      <sheetName val="Names"/>
      <sheetName val="Officers"/>
      <sheetName val="Expanded Cr. Eff. (2)"/>
      <sheetName val="Expanded Cr. Eff. (Rus) (2)"/>
      <sheetName val="Plant List"/>
    </sheetNames>
    <sheetDataSet>
      <sheetData sheetId="0">
        <row r="4">
          <cell r="D4" t="str">
            <v>"AFRICAN PUMA"</v>
          </cell>
        </row>
        <row r="6">
          <cell r="D6" t="str">
            <v>BAHAMIAN</v>
          </cell>
        </row>
        <row r="8">
          <cell r="D8" t="str">
            <v>P.SPYCHALSKI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Crew  Lists"/>
      <sheetName val="Crew  Lists (2)"/>
      <sheetName val="Passeng List"/>
      <sheetName val="Cust Dec "/>
      <sheetName val="Cust Dec Off"/>
      <sheetName val="Cust Dec Crew"/>
      <sheetName val="Individual Cust Dec"/>
      <sheetName val="Animals list"/>
      <sheetName val="Cargo Dec"/>
      <sheetName val="Mail Way Bill"/>
      <sheetName val="General Dec"/>
      <sheetName val="Health Dec"/>
      <sheetName val="Nil Return"/>
      <sheetName val="Port List"/>
      <sheetName val="Stores1"/>
      <sheetName val="Stores2 (2)"/>
      <sheetName val="Stores2"/>
      <sheetName val="Stores3"/>
      <sheetName val="Drugs"/>
      <sheetName val="Life Boats"/>
    </sheetNames>
    <sheetDataSet>
      <sheetData sheetId="0" refreshError="1"/>
      <sheetData sheetId="1" refreshError="1">
        <row r="10">
          <cell r="W10" t="str">
            <v>Port of Register:</v>
          </cell>
          <cell r="X10" t="str">
            <v>George Town</v>
          </cell>
          <cell r="AA10" t="str">
            <v>Vessel:</v>
          </cell>
          <cell r="AB10" t="str">
            <v>S.A. Gladiator</v>
          </cell>
        </row>
        <row r="12">
          <cell r="W12" t="str">
            <v xml:space="preserve">Official Number: </v>
          </cell>
          <cell r="X12">
            <v>733934</v>
          </cell>
          <cell r="AA12" t="str">
            <v>Date:</v>
          </cell>
          <cell r="AB12">
            <v>37568</v>
          </cell>
        </row>
        <row r="14">
          <cell r="V14" t="str">
            <v>№</v>
          </cell>
          <cell r="W14" t="str">
            <v>Family Name, Given names</v>
          </cell>
          <cell r="X14" t="str">
            <v>Sex</v>
          </cell>
          <cell r="Y14" t="str">
            <v>Date of Birth</v>
          </cell>
          <cell r="Z14" t="str">
            <v>Nationality</v>
          </cell>
          <cell r="AA14" t="str">
            <v>Rank</v>
          </cell>
          <cell r="AB14" t="str">
            <v>Date Saigned On</v>
          </cell>
          <cell r="AC14" t="str">
            <v>Port Signed Articlas</v>
          </cell>
          <cell r="AD14" t="str">
            <v>Total of month's of service in company</v>
          </cell>
        </row>
        <row r="16">
          <cell r="V16">
            <v>1</v>
          </cell>
          <cell r="W16" t="str">
            <v xml:space="preserve"> Vassiliadis Georgios </v>
          </cell>
          <cell r="X16" t="str">
            <v>M</v>
          </cell>
          <cell r="Y16" t="str">
            <v>02.04.56</v>
          </cell>
          <cell r="Z16" t="str">
            <v xml:space="preserve"> Greek</v>
          </cell>
          <cell r="AA16" t="str">
            <v>Master</v>
          </cell>
          <cell r="AB16">
            <v>37502</v>
          </cell>
          <cell r="AC16" t="str">
            <v>Fos</v>
          </cell>
          <cell r="AD16">
            <v>9</v>
          </cell>
        </row>
        <row r="17">
          <cell r="V17">
            <v>2</v>
          </cell>
          <cell r="W17" t="str">
            <v xml:space="preserve">  Syvytsky Sergiy</v>
          </cell>
          <cell r="X17" t="str">
            <v>M</v>
          </cell>
          <cell r="Y17" t="str">
            <v xml:space="preserve"> 24.04.61</v>
          </cell>
          <cell r="Z17" t="str">
            <v>Ukrainian</v>
          </cell>
          <cell r="AA17" t="str">
            <v>Ch-Officer</v>
          </cell>
          <cell r="AB17">
            <v>37296</v>
          </cell>
          <cell r="AC17" t="str">
            <v>Lisboa</v>
          </cell>
          <cell r="AD17">
            <v>24</v>
          </cell>
        </row>
        <row r="18">
          <cell r="V18">
            <v>3</v>
          </cell>
          <cell r="W18" t="str">
            <v xml:space="preserve">  Korniyenko Sergiy</v>
          </cell>
          <cell r="X18" t="str">
            <v>M</v>
          </cell>
          <cell r="Y18" t="str">
            <v xml:space="preserve"> 24.09.71</v>
          </cell>
          <cell r="Z18" t="str">
            <v>Ukrainian</v>
          </cell>
          <cell r="AA18" t="str">
            <v>2nd-Officer</v>
          </cell>
          <cell r="AB18">
            <v>37337</v>
          </cell>
          <cell r="AC18" t="str">
            <v>Aughinish</v>
          </cell>
          <cell r="AD18">
            <v>21</v>
          </cell>
        </row>
        <row r="19">
          <cell r="V19">
            <v>4</v>
          </cell>
          <cell r="W19" t="str">
            <v xml:space="preserve">  Sokoryev Serhiy</v>
          </cell>
          <cell r="X19" t="str">
            <v>M</v>
          </cell>
          <cell r="Y19" t="str">
            <v>19.10.70</v>
          </cell>
          <cell r="Z19" t="str">
            <v>Ukrainian</v>
          </cell>
          <cell r="AA19" t="str">
            <v>3rd-Offcer</v>
          </cell>
          <cell r="AB19">
            <v>37337</v>
          </cell>
          <cell r="AC19" t="str">
            <v>Aughinish</v>
          </cell>
          <cell r="AD19">
            <v>48</v>
          </cell>
        </row>
        <row r="20">
          <cell r="V20">
            <v>5</v>
          </cell>
          <cell r="W20" t="str">
            <v xml:space="preserve">  Grebenshchykov Valeriy</v>
          </cell>
          <cell r="X20" t="str">
            <v>M</v>
          </cell>
          <cell r="Y20" t="str">
            <v>18.02.55</v>
          </cell>
          <cell r="Z20" t="str">
            <v>Ukrainian</v>
          </cell>
          <cell r="AA20" t="str">
            <v>Ch-Engineer</v>
          </cell>
          <cell r="AB20">
            <v>37426</v>
          </cell>
          <cell r="AC20" t="str">
            <v>Nagoya</v>
          </cell>
          <cell r="AD20">
            <v>3</v>
          </cell>
        </row>
        <row r="21">
          <cell r="V21">
            <v>6</v>
          </cell>
          <cell r="W21" t="str">
            <v xml:space="preserve">  Seryakov Igor</v>
          </cell>
          <cell r="X21" t="str">
            <v>M</v>
          </cell>
          <cell r="Y21" t="str">
            <v>21.06.50</v>
          </cell>
          <cell r="Z21" t="str">
            <v>Ukrainian</v>
          </cell>
          <cell r="AA21" t="str">
            <v>2nd-Engineer</v>
          </cell>
          <cell r="AB21">
            <v>37337</v>
          </cell>
          <cell r="AC21" t="str">
            <v>Aughinish</v>
          </cell>
          <cell r="AD21">
            <v>66</v>
          </cell>
        </row>
        <row r="22">
          <cell r="V22">
            <v>7</v>
          </cell>
          <cell r="W22" t="str">
            <v xml:space="preserve">  Parkhomenko Oleksandr</v>
          </cell>
          <cell r="X22" t="str">
            <v>M</v>
          </cell>
          <cell r="Y22" t="str">
            <v>30.05.73</v>
          </cell>
          <cell r="Z22" t="str">
            <v>Ukrainian</v>
          </cell>
          <cell r="AA22" t="str">
            <v>3rd-Engineer</v>
          </cell>
          <cell r="AB22">
            <v>37296</v>
          </cell>
          <cell r="AC22" t="str">
            <v>Lisboa</v>
          </cell>
          <cell r="AD22">
            <v>29</v>
          </cell>
        </row>
        <row r="23">
          <cell r="V23">
            <v>8</v>
          </cell>
          <cell r="W23" t="str">
            <v xml:space="preserve">  Kostyayev Andriy</v>
          </cell>
          <cell r="X23" t="str">
            <v>M</v>
          </cell>
          <cell r="Y23" t="str">
            <v>04.03.70</v>
          </cell>
          <cell r="Z23" t="str">
            <v>Ukrainian</v>
          </cell>
          <cell r="AA23" t="str">
            <v>3rd-Engineer</v>
          </cell>
          <cell r="AB23">
            <v>37372</v>
          </cell>
          <cell r="AC23" t="str">
            <v>Ghent</v>
          </cell>
          <cell r="AD23">
            <v>12</v>
          </cell>
        </row>
        <row r="24">
          <cell r="V24">
            <v>9</v>
          </cell>
          <cell r="W24" t="str">
            <v xml:space="preserve">  Kozak Oleksandr</v>
          </cell>
          <cell r="X24" t="str">
            <v>M</v>
          </cell>
          <cell r="Y24" t="str">
            <v>09.02.69</v>
          </cell>
          <cell r="Z24" t="str">
            <v>Ukrainian</v>
          </cell>
          <cell r="AA24" t="str">
            <v>Electrician</v>
          </cell>
          <cell r="AB24">
            <v>37426</v>
          </cell>
          <cell r="AC24" t="str">
            <v>Nagoya</v>
          </cell>
          <cell r="AD24">
            <v>3</v>
          </cell>
        </row>
        <row r="25">
          <cell r="V25">
            <v>10</v>
          </cell>
          <cell r="W25" t="str">
            <v xml:space="preserve">  Tomashevsky Leonid</v>
          </cell>
          <cell r="X25" t="str">
            <v>M</v>
          </cell>
          <cell r="Y25" t="str">
            <v>09.04.50</v>
          </cell>
          <cell r="Z25" t="str">
            <v>Ukrainian</v>
          </cell>
          <cell r="AA25" t="str">
            <v>Bosun</v>
          </cell>
          <cell r="AB25">
            <v>37337</v>
          </cell>
          <cell r="AC25" t="str">
            <v>Aughinish</v>
          </cell>
          <cell r="AD25">
            <v>53</v>
          </cell>
        </row>
        <row r="26">
          <cell r="V26">
            <v>11</v>
          </cell>
          <cell r="W26" t="str">
            <v xml:space="preserve">  Melnyk Oleksandr</v>
          </cell>
          <cell r="X26" t="str">
            <v>M</v>
          </cell>
          <cell r="Y26" t="str">
            <v>04.01.51</v>
          </cell>
          <cell r="Z26" t="str">
            <v>Ukrainian</v>
          </cell>
          <cell r="AA26" t="str">
            <v>A.B.</v>
          </cell>
          <cell r="AB26">
            <v>37337</v>
          </cell>
          <cell r="AC26" t="str">
            <v>Aughinish</v>
          </cell>
          <cell r="AD26">
            <v>36</v>
          </cell>
        </row>
        <row r="27">
          <cell r="V27">
            <v>12</v>
          </cell>
          <cell r="W27" t="str">
            <v xml:space="preserve">  Dzhelali Mykola</v>
          </cell>
          <cell r="X27" t="str">
            <v>M</v>
          </cell>
          <cell r="Y27" t="str">
            <v>29.12.68</v>
          </cell>
          <cell r="Z27" t="str">
            <v>Ukrainian</v>
          </cell>
          <cell r="AA27" t="str">
            <v>A.B.</v>
          </cell>
          <cell r="AB27">
            <v>37503</v>
          </cell>
          <cell r="AC27" t="str">
            <v>Fos</v>
          </cell>
          <cell r="AD27">
            <v>2</v>
          </cell>
        </row>
        <row r="28">
          <cell r="V28">
            <v>13</v>
          </cell>
          <cell r="W28" t="str">
            <v xml:space="preserve">  Ovcharenko Oleg</v>
          </cell>
          <cell r="X28" t="str">
            <v>M</v>
          </cell>
          <cell r="Y28" t="str">
            <v>04.10.68</v>
          </cell>
          <cell r="Z28" t="str">
            <v>Ukrainian</v>
          </cell>
          <cell r="AA28" t="str">
            <v>A.B.</v>
          </cell>
          <cell r="AB28">
            <v>37337</v>
          </cell>
          <cell r="AC28" t="str">
            <v>Aughinish</v>
          </cell>
          <cell r="AD28">
            <v>6</v>
          </cell>
        </row>
        <row r="29">
          <cell r="V29">
            <v>14</v>
          </cell>
          <cell r="W29" t="str">
            <v xml:space="preserve">  Talymonchyk Sergiy</v>
          </cell>
          <cell r="X29" t="str">
            <v>M</v>
          </cell>
          <cell r="Y29" t="str">
            <v>21.04.78</v>
          </cell>
          <cell r="Z29" t="str">
            <v>Ukrainian</v>
          </cell>
          <cell r="AA29" t="str">
            <v>D/Cadet</v>
          </cell>
          <cell r="AB29">
            <v>37337</v>
          </cell>
          <cell r="AC29" t="str">
            <v>Aughinish</v>
          </cell>
          <cell r="AD29">
            <v>6</v>
          </cell>
        </row>
        <row r="30">
          <cell r="V30">
            <v>15</v>
          </cell>
          <cell r="W30" t="str">
            <v xml:space="preserve">  Verbetsky Igor</v>
          </cell>
          <cell r="X30" t="str">
            <v>M</v>
          </cell>
          <cell r="Y30" t="str">
            <v>26.01.77</v>
          </cell>
          <cell r="Z30" t="str">
            <v>Ukrainian</v>
          </cell>
          <cell r="AA30" t="str">
            <v>Storekeeper</v>
          </cell>
          <cell r="AB30">
            <v>37251</v>
          </cell>
          <cell r="AC30" t="str">
            <v>Rotterdam</v>
          </cell>
          <cell r="AD30">
            <v>24</v>
          </cell>
        </row>
        <row r="31">
          <cell r="V31">
            <v>16</v>
          </cell>
          <cell r="W31" t="str">
            <v xml:space="preserve">  Kapustin Oleksandr</v>
          </cell>
          <cell r="X31" t="str">
            <v>M</v>
          </cell>
          <cell r="Y31" t="str">
            <v>29.03.71</v>
          </cell>
          <cell r="Z31" t="str">
            <v>Ukrainian</v>
          </cell>
          <cell r="AA31" t="str">
            <v>Oiler</v>
          </cell>
          <cell r="AB31">
            <v>37296</v>
          </cell>
          <cell r="AC31" t="str">
            <v>Lisboa</v>
          </cell>
          <cell r="AD31">
            <v>7</v>
          </cell>
        </row>
        <row r="32">
          <cell r="V32">
            <v>17</v>
          </cell>
          <cell r="W32" t="str">
            <v xml:space="preserve">  Ostapchuk Volodymyr</v>
          </cell>
          <cell r="X32" t="str">
            <v>M</v>
          </cell>
          <cell r="Y32" t="str">
            <v>19.03.65</v>
          </cell>
          <cell r="Z32" t="str">
            <v>Ukrainian</v>
          </cell>
          <cell r="AA32" t="str">
            <v>Oiler</v>
          </cell>
          <cell r="AB32">
            <v>37503</v>
          </cell>
          <cell r="AC32" t="str">
            <v>Fos</v>
          </cell>
          <cell r="AD32">
            <v>36</v>
          </cell>
        </row>
        <row r="33">
          <cell r="V33">
            <v>18</v>
          </cell>
          <cell r="W33" t="str">
            <v xml:space="preserve">  Trokhymchuk Yevgen</v>
          </cell>
          <cell r="X33" t="str">
            <v>M</v>
          </cell>
          <cell r="Y33" t="str">
            <v>31.01.72</v>
          </cell>
          <cell r="Z33" t="str">
            <v>Ukrainian</v>
          </cell>
          <cell r="AA33" t="str">
            <v>Cook</v>
          </cell>
          <cell r="AB33">
            <v>37337</v>
          </cell>
          <cell r="AC33" t="str">
            <v>Aughinish</v>
          </cell>
          <cell r="AD33">
            <v>24</v>
          </cell>
        </row>
        <row r="34">
          <cell r="V34">
            <v>19</v>
          </cell>
          <cell r="W34" t="str">
            <v xml:space="preserve">  Tolstov Sergiy</v>
          </cell>
          <cell r="X34" t="str">
            <v>M</v>
          </cell>
          <cell r="Y34" t="str">
            <v>21.03.62</v>
          </cell>
          <cell r="Z34" t="str">
            <v>Ukrainian</v>
          </cell>
          <cell r="AA34" t="str">
            <v>Messman</v>
          </cell>
          <cell r="AB34">
            <v>37372</v>
          </cell>
          <cell r="AC34" t="str">
            <v>Ghent</v>
          </cell>
          <cell r="AD34">
            <v>24</v>
          </cell>
        </row>
        <row r="35">
          <cell r="V35">
            <v>20</v>
          </cell>
          <cell r="W35" t="str">
            <v xml:space="preserve">  Trykisha Vasyl</v>
          </cell>
          <cell r="X35" t="str">
            <v>M</v>
          </cell>
          <cell r="Y35" t="str">
            <v>10.06.78</v>
          </cell>
          <cell r="Z35" t="str">
            <v>Ukrainian</v>
          </cell>
          <cell r="AA35" t="str">
            <v>Messman</v>
          </cell>
          <cell r="AB35">
            <v>37503</v>
          </cell>
          <cell r="AC35" t="str">
            <v>Fos</v>
          </cell>
          <cell r="AD35">
            <v>14</v>
          </cell>
        </row>
        <row r="36">
          <cell r="V36">
            <v>21</v>
          </cell>
          <cell r="W36">
            <v>0</v>
          </cell>
          <cell r="X36" t="str">
            <v>M</v>
          </cell>
          <cell r="Y36">
            <v>0</v>
          </cell>
          <cell r="Z36">
            <v>0</v>
          </cell>
          <cell r="AA36">
            <v>0</v>
          </cell>
          <cell r="AB36">
            <v>0</v>
          </cell>
          <cell r="AC36">
            <v>0</v>
          </cell>
          <cell r="AD36">
            <v>0</v>
          </cell>
        </row>
        <row r="38">
          <cell r="W38">
            <v>37568</v>
          </cell>
          <cell r="Z38" t="str">
            <v>Master</v>
          </cell>
          <cell r="AB38" t="str">
            <v xml:space="preserve"> Vassiliadis Georgios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udskaliningrad@kld.rosmorport.ru" TargetMode="External"/><Relationship Id="rId1" Type="http://schemas.openxmlformats.org/officeDocument/2006/relationships/hyperlink" Target="mailto:info@panamacanalpilot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Q50"/>
  <sheetViews>
    <sheetView showGridLines="0" view="pageBreakPreview" topLeftCell="A33" zoomScale="115" zoomScaleNormal="100" zoomScaleSheetLayoutView="115" workbookViewId="0">
      <selection activeCell="B46" sqref="B46:B49"/>
    </sheetView>
  </sheetViews>
  <sheetFormatPr defaultRowHeight="15"/>
  <cols>
    <col min="1" max="1" width="2.85546875" style="5" customWidth="1"/>
    <col min="2" max="2" width="13.5703125" style="5" customWidth="1"/>
    <col min="3" max="3" width="7.42578125" style="5" customWidth="1"/>
    <col min="4" max="4" width="13" style="5" customWidth="1"/>
    <col min="5" max="5" width="8" style="5" customWidth="1"/>
    <col min="6" max="6" width="4.5703125" style="5" customWidth="1"/>
    <col min="7" max="7" width="7.5703125" style="5" customWidth="1"/>
    <col min="8" max="8" width="8" style="5" customWidth="1"/>
    <col min="9" max="9" width="7.5703125" style="5" customWidth="1"/>
    <col min="10" max="10" width="13.5703125" style="5" customWidth="1"/>
    <col min="11" max="11" width="6.140625" style="5" customWidth="1"/>
    <col min="12" max="12" width="9.7109375" style="5" customWidth="1"/>
    <col min="13" max="16384" width="9.140625" style="5"/>
  </cols>
  <sheetData>
    <row r="1" spans="1:12" ht="15.75" thickBot="1">
      <c r="A1" s="102"/>
      <c r="B1" s="101"/>
      <c r="C1" s="101"/>
      <c r="D1" s="101"/>
      <c r="E1" s="101"/>
      <c r="F1" s="101"/>
      <c r="G1" s="101"/>
      <c r="H1" s="101"/>
      <c r="I1" s="101"/>
      <c r="J1" s="101"/>
      <c r="K1" s="101"/>
      <c r="L1" s="100"/>
    </row>
    <row r="2" spans="1:12" ht="18.75">
      <c r="A2" s="95"/>
      <c r="B2" s="7"/>
      <c r="C2" s="7"/>
      <c r="D2" s="501" t="s">
        <v>113</v>
      </c>
      <c r="E2" s="501"/>
      <c r="F2" s="501"/>
      <c r="G2" s="501"/>
      <c r="H2" s="501"/>
      <c r="I2" s="501"/>
      <c r="J2" s="7"/>
      <c r="K2" s="99" t="s">
        <v>112</v>
      </c>
      <c r="L2" s="98"/>
    </row>
    <row r="3" spans="1:12" ht="18.75">
      <c r="A3" s="95"/>
      <c r="B3" s="7"/>
      <c r="C3" s="7"/>
      <c r="D3" s="502" t="s">
        <v>111</v>
      </c>
      <c r="E3" s="502"/>
      <c r="F3" s="502"/>
      <c r="G3" s="502"/>
      <c r="H3" s="502"/>
      <c r="I3" s="502"/>
      <c r="J3" s="7"/>
      <c r="K3" s="450" t="s">
        <v>425</v>
      </c>
      <c r="L3" s="293"/>
    </row>
    <row r="4" spans="1:12">
      <c r="A4" s="95"/>
      <c r="B4" s="7"/>
      <c r="C4" s="7"/>
      <c r="D4" s="502"/>
      <c r="E4" s="502"/>
      <c r="F4" s="502"/>
      <c r="G4" s="502"/>
      <c r="H4" s="502"/>
      <c r="I4" s="502"/>
      <c r="J4" s="7"/>
      <c r="K4" s="292"/>
      <c r="L4" s="293"/>
    </row>
    <row r="5" spans="1:12" ht="15.75" thickBot="1">
      <c r="A5" s="95"/>
      <c r="B5" s="7"/>
      <c r="C5" s="7"/>
      <c r="D5" s="7"/>
      <c r="E5" s="7"/>
      <c r="F5" s="7"/>
      <c r="G5" s="7"/>
      <c r="H5" s="7"/>
      <c r="I5" s="7"/>
      <c r="J5" s="7"/>
      <c r="K5" s="97" t="s">
        <v>11</v>
      </c>
      <c r="L5" s="449" t="s">
        <v>535</v>
      </c>
    </row>
    <row r="6" spans="1:12">
      <c r="A6" s="95"/>
      <c r="B6" s="7"/>
      <c r="C6" s="7"/>
      <c r="D6" s="503" t="s">
        <v>109</v>
      </c>
      <c r="E6" s="503"/>
      <c r="F6" s="503"/>
      <c r="G6" s="503"/>
      <c r="H6" s="503"/>
      <c r="I6" s="503"/>
      <c r="J6" s="7"/>
      <c r="K6" s="7"/>
      <c r="L6" s="94"/>
    </row>
    <row r="7" spans="1:12">
      <c r="A7" s="93"/>
      <c r="B7" s="92"/>
      <c r="C7" s="92"/>
      <c r="D7" s="504" t="s">
        <v>108</v>
      </c>
      <c r="E7" s="504"/>
      <c r="F7" s="504"/>
      <c r="G7" s="504"/>
      <c r="H7" s="504"/>
      <c r="I7" s="504"/>
      <c r="J7" s="91" t="s">
        <v>107</v>
      </c>
      <c r="K7" s="499" t="s">
        <v>536</v>
      </c>
      <c r="L7" s="500"/>
    </row>
    <row r="8" spans="1:12" ht="17.25" customHeight="1">
      <c r="A8" s="90" t="s">
        <v>471</v>
      </c>
    </row>
    <row r="9" spans="1:12" ht="15.75">
      <c r="B9" s="89" t="s">
        <v>106</v>
      </c>
      <c r="D9" s="475">
        <v>5180.38</v>
      </c>
      <c r="H9" s="496" t="s">
        <v>105</v>
      </c>
      <c r="I9" s="496"/>
      <c r="J9" s="415">
        <v>103</v>
      </c>
    </row>
    <row r="10" spans="1:12" ht="23.25" customHeight="1">
      <c r="B10" s="295" t="s">
        <v>104</v>
      </c>
      <c r="C10" s="416" t="s">
        <v>473</v>
      </c>
      <c r="D10" s="416"/>
      <c r="E10" s="416" t="s">
        <v>474</v>
      </c>
      <c r="F10" s="417"/>
      <c r="G10" s="508" t="s">
        <v>103</v>
      </c>
      <c r="H10" s="509"/>
      <c r="I10" s="416" t="s">
        <v>538</v>
      </c>
      <c r="J10" s="416"/>
      <c r="K10" s="416" t="s">
        <v>537</v>
      </c>
      <c r="L10" s="417"/>
    </row>
    <row r="11" spans="1:12" ht="18.75" customHeight="1">
      <c r="A11" s="505" t="s">
        <v>102</v>
      </c>
      <c r="B11" s="485" t="s">
        <v>547</v>
      </c>
      <c r="C11" s="517">
        <v>42862.875</v>
      </c>
      <c r="D11" s="517"/>
      <c r="E11" s="510" t="s">
        <v>101</v>
      </c>
      <c r="F11" s="511"/>
      <c r="G11" s="495" t="s">
        <v>548</v>
      </c>
      <c r="H11" s="518">
        <v>42878.48333333333</v>
      </c>
      <c r="I11" s="518"/>
      <c r="J11" s="88" t="s">
        <v>101</v>
      </c>
      <c r="L11" s="78"/>
    </row>
    <row r="12" spans="1:12" ht="15" customHeight="1">
      <c r="A12" s="506"/>
      <c r="B12" s="87"/>
      <c r="C12" s="86"/>
      <c r="D12" s="86"/>
      <c r="E12" s="76"/>
      <c r="F12" s="85"/>
      <c r="G12" s="84"/>
      <c r="H12" s="519"/>
      <c r="I12" s="519"/>
      <c r="J12" s="519"/>
      <c r="K12" s="77"/>
      <c r="L12" s="74"/>
    </row>
    <row r="13" spans="1:12">
      <c r="A13" s="506"/>
      <c r="B13" s="66" t="s">
        <v>100</v>
      </c>
      <c r="C13" s="418">
        <v>121</v>
      </c>
      <c r="D13" s="83" t="s">
        <v>99</v>
      </c>
      <c r="E13" s="425">
        <v>14</v>
      </c>
      <c r="F13" s="457" t="s">
        <v>455</v>
      </c>
      <c r="G13" s="513" t="s">
        <v>98</v>
      </c>
      <c r="H13" s="514"/>
      <c r="I13" s="81"/>
      <c r="J13" s="66" t="s">
        <v>97</v>
      </c>
      <c r="K13" s="80"/>
      <c r="L13" s="74"/>
    </row>
    <row r="14" spans="1:12" ht="21.75" customHeight="1">
      <c r="A14" s="506"/>
      <c r="B14" s="66" t="s">
        <v>96</v>
      </c>
      <c r="C14" s="419">
        <f>P22</f>
        <v>374</v>
      </c>
      <c r="D14" s="7"/>
      <c r="E14" s="7"/>
      <c r="F14" s="74"/>
      <c r="G14" s="515" t="s">
        <v>95</v>
      </c>
      <c r="H14" s="516"/>
      <c r="I14" s="76"/>
      <c r="J14" s="7"/>
      <c r="K14" s="7"/>
      <c r="L14" s="74"/>
    </row>
    <row r="15" spans="1:12" ht="15.75" customHeight="1">
      <c r="A15" s="507"/>
      <c r="B15" s="79"/>
      <c r="C15" s="8"/>
      <c r="D15" s="8"/>
      <c r="E15" s="512" t="s">
        <v>94</v>
      </c>
      <c r="F15" s="512"/>
      <c r="G15" s="512"/>
      <c r="H15" s="512"/>
      <c r="I15" s="498" t="s">
        <v>540</v>
      </c>
      <c r="J15" s="498"/>
      <c r="K15" s="426"/>
      <c r="L15" s="72"/>
    </row>
    <row r="16" spans="1:12" ht="15" customHeight="1">
      <c r="A16" s="505" t="s">
        <v>65</v>
      </c>
      <c r="B16" s="53" t="s">
        <v>92</v>
      </c>
      <c r="C16" s="420">
        <v>9.34</v>
      </c>
      <c r="D16" s="402" t="s">
        <v>93</v>
      </c>
      <c r="E16" s="421">
        <v>9.65</v>
      </c>
      <c r="F16" s="88" t="s">
        <v>533</v>
      </c>
      <c r="G16" s="53" t="s">
        <v>92</v>
      </c>
      <c r="H16" s="52"/>
      <c r="I16" s="427">
        <v>8.9499999999999993</v>
      </c>
      <c r="J16" s="402" t="s">
        <v>91</v>
      </c>
      <c r="K16" s="428">
        <v>9.51</v>
      </c>
      <c r="L16" s="476" t="s">
        <v>533</v>
      </c>
    </row>
    <row r="17" spans="1:17">
      <c r="A17" s="506"/>
      <c r="B17" s="45" t="s">
        <v>517</v>
      </c>
      <c r="C17" s="422">
        <v>0.06</v>
      </c>
      <c r="D17" s="403" t="s">
        <v>90</v>
      </c>
      <c r="E17" s="423">
        <v>0.6</v>
      </c>
      <c r="F17" s="7"/>
      <c r="G17" s="45" t="s">
        <v>534</v>
      </c>
      <c r="H17" s="48"/>
      <c r="I17" s="419">
        <v>0.06</v>
      </c>
      <c r="J17" s="403" t="s">
        <v>90</v>
      </c>
      <c r="K17" s="429">
        <v>0</v>
      </c>
      <c r="L17" s="74"/>
    </row>
    <row r="18" spans="1:17">
      <c r="A18" s="506"/>
      <c r="B18" s="45" t="s">
        <v>428</v>
      </c>
      <c r="C18" s="440">
        <v>13</v>
      </c>
      <c r="D18" s="403" t="s">
        <v>89</v>
      </c>
      <c r="E18" s="424">
        <f>E16+1+C17-E17</f>
        <v>10.110000000000001</v>
      </c>
      <c r="F18" s="7"/>
      <c r="G18" s="45" t="s">
        <v>428</v>
      </c>
      <c r="H18" s="48"/>
      <c r="I18" s="419">
        <v>10.7</v>
      </c>
      <c r="J18" s="403" t="s">
        <v>89</v>
      </c>
      <c r="K18" s="441">
        <f>K16+1+I17-K17</f>
        <v>10.57</v>
      </c>
      <c r="L18" s="74"/>
    </row>
    <row r="19" spans="1:17" ht="18" customHeight="1">
      <c r="A19" s="506"/>
      <c r="B19" s="45" t="s">
        <v>427</v>
      </c>
      <c r="C19" s="425">
        <v>3.89</v>
      </c>
      <c r="D19" s="403" t="s">
        <v>86</v>
      </c>
      <c r="E19" s="404" t="s">
        <v>85</v>
      </c>
      <c r="F19" s="7"/>
      <c r="G19" s="45" t="s">
        <v>87</v>
      </c>
      <c r="I19" s="430">
        <v>1.1299999999999999</v>
      </c>
      <c r="J19" s="403" t="s">
        <v>86</v>
      </c>
      <c r="K19" s="404">
        <v>2</v>
      </c>
      <c r="L19" s="74"/>
    </row>
    <row r="20" spans="1:17">
      <c r="A20" s="506"/>
      <c r="B20" s="45" t="s">
        <v>88</v>
      </c>
      <c r="C20" s="425">
        <f>'Air Draft DEPARTURE'!H8</f>
        <v>32.114818210165261</v>
      </c>
      <c r="D20" s="403" t="s">
        <v>84</v>
      </c>
      <c r="E20" s="423">
        <v>3.64</v>
      </c>
      <c r="F20" s="7"/>
      <c r="G20" s="45" t="s">
        <v>83</v>
      </c>
      <c r="I20" s="410">
        <f>'Air Draft ARRIVAL'!H8</f>
        <v>32.282897411911442</v>
      </c>
      <c r="J20" s="403" t="s">
        <v>82</v>
      </c>
      <c r="K20" s="423">
        <v>3.6</v>
      </c>
      <c r="L20" s="74"/>
    </row>
    <row r="21" spans="1:17">
      <c r="A21" s="507"/>
      <c r="B21" s="438" t="s">
        <v>451</v>
      </c>
      <c r="C21" s="497" t="s">
        <v>452</v>
      </c>
      <c r="D21" s="497"/>
      <c r="E21" s="467">
        <f>'ukc departure'!F19</f>
        <v>0.7738753585106164</v>
      </c>
      <c r="F21" s="8"/>
      <c r="G21" s="8"/>
      <c r="H21" s="438" t="s">
        <v>440</v>
      </c>
      <c r="I21" s="497" t="s">
        <v>452</v>
      </c>
      <c r="J21" s="497"/>
      <c r="K21" s="73">
        <f>'ukc arrival'!F19</f>
        <v>0.79034305312476427</v>
      </c>
      <c r="L21" s="72"/>
    </row>
    <row r="22" spans="1:17">
      <c r="A22" s="35"/>
      <c r="B22" s="71" t="s">
        <v>81</v>
      </c>
      <c r="C22" s="530" t="s">
        <v>541</v>
      </c>
      <c r="D22" s="530"/>
      <c r="E22" s="431" t="s">
        <v>80</v>
      </c>
      <c r="F22" s="530">
        <v>28907.268</v>
      </c>
      <c r="G22" s="530"/>
      <c r="H22" s="8" t="s">
        <v>79</v>
      </c>
      <c r="I22" s="531" t="s">
        <v>78</v>
      </c>
      <c r="J22" s="531"/>
      <c r="K22" s="520" t="s">
        <v>426</v>
      </c>
      <c r="L22" s="521"/>
      <c r="O22" s="483" t="s">
        <v>539</v>
      </c>
      <c r="P22" s="5">
        <f>P25+Q25</f>
        <v>374</v>
      </c>
    </row>
    <row r="23" spans="1:17" ht="9.75" customHeight="1">
      <c r="C23" s="451" t="s">
        <v>75</v>
      </c>
      <c r="D23" s="451" t="s">
        <v>74</v>
      </c>
      <c r="E23" s="525" t="s">
        <v>73</v>
      </c>
      <c r="F23" s="525"/>
      <c r="G23" s="452" t="s">
        <v>72</v>
      </c>
      <c r="H23" s="68" t="s">
        <v>71</v>
      </c>
      <c r="J23" s="67" t="s">
        <v>70</v>
      </c>
    </row>
    <row r="24" spans="1:17" ht="15" customHeight="1">
      <c r="A24" s="522" t="s">
        <v>77</v>
      </c>
      <c r="B24" s="69" t="s">
        <v>76</v>
      </c>
      <c r="C24" s="62">
        <v>408.9</v>
      </c>
      <c r="D24" s="62">
        <v>122.1</v>
      </c>
      <c r="E24" s="526">
        <f>7215+6330</f>
        <v>13545</v>
      </c>
      <c r="F24" s="527"/>
      <c r="G24" s="63">
        <v>6508</v>
      </c>
      <c r="H24" s="63">
        <v>900</v>
      </c>
      <c r="I24" s="453"/>
      <c r="J24" s="62">
        <v>115</v>
      </c>
      <c r="K24" s="532" t="s">
        <v>468</v>
      </c>
      <c r="L24" s="532"/>
      <c r="P24" s="455" t="s">
        <v>75</v>
      </c>
      <c r="Q24" s="455" t="s">
        <v>453</v>
      </c>
    </row>
    <row r="25" spans="1:17" ht="15" customHeight="1">
      <c r="A25" s="523"/>
      <c r="B25" s="66" t="s">
        <v>69</v>
      </c>
      <c r="C25" s="62">
        <v>23.5</v>
      </c>
      <c r="D25" s="62">
        <v>23.5</v>
      </c>
      <c r="E25" s="526">
        <v>250</v>
      </c>
      <c r="F25" s="527"/>
      <c r="G25" s="63">
        <v>130</v>
      </c>
      <c r="H25" s="63">
        <v>10</v>
      </c>
      <c r="I25" s="7"/>
      <c r="J25" s="62">
        <v>5</v>
      </c>
      <c r="K25" s="533">
        <v>15</v>
      </c>
      <c r="L25" s="534"/>
      <c r="M25" s="455" t="s">
        <v>454</v>
      </c>
      <c r="N25" s="454"/>
      <c r="O25" s="454"/>
      <c r="P25" s="456">
        <v>273</v>
      </c>
      <c r="Q25" s="200">
        <v>101</v>
      </c>
    </row>
    <row r="26" spans="1:17" ht="16.5" customHeight="1">
      <c r="A26" s="523"/>
      <c r="B26" s="65" t="s">
        <v>68</v>
      </c>
      <c r="C26" s="64">
        <f>C25/24*P25</f>
        <v>267.3125</v>
      </c>
      <c r="D26" s="62">
        <f>D25/24*Q25</f>
        <v>98.895833333333329</v>
      </c>
      <c r="E26" s="526">
        <f>(E25/24)*C14</f>
        <v>3895.833333333333</v>
      </c>
      <c r="F26" s="527"/>
      <c r="G26" s="63">
        <f>(G25/24)*C14</f>
        <v>2025.8333333333335</v>
      </c>
      <c r="H26" s="63">
        <f>H25/24*C14</f>
        <v>155.83333333333334</v>
      </c>
      <c r="I26" s="7"/>
      <c r="J26" s="62">
        <f>J25/24*C14</f>
        <v>77.916666666666671</v>
      </c>
      <c r="K26" s="533">
        <f>K25/24*C14</f>
        <v>233.75</v>
      </c>
      <c r="L26" s="534"/>
    </row>
    <row r="27" spans="1:17" ht="15.75" customHeight="1">
      <c r="A27" s="524"/>
      <c r="B27" s="61" t="s">
        <v>67</v>
      </c>
      <c r="C27" s="60">
        <f>C24-C26</f>
        <v>141.58749999999998</v>
      </c>
      <c r="D27" s="56">
        <f>D24-D26</f>
        <v>23.204166666666666</v>
      </c>
      <c r="E27" s="528">
        <f>E24-E26</f>
        <v>9649.1666666666679</v>
      </c>
      <c r="F27" s="529"/>
      <c r="G27" s="59">
        <f>G24-G26</f>
        <v>4482.1666666666661</v>
      </c>
      <c r="H27" s="58">
        <f>H24-H26</f>
        <v>744.16666666666663</v>
      </c>
      <c r="I27" s="57"/>
      <c r="J27" s="56" t="str">
        <f>IF(O29&lt;=160,O29,"160mt")</f>
        <v>160mt</v>
      </c>
      <c r="K27" s="7"/>
      <c r="L27" s="7"/>
    </row>
    <row r="28" spans="1:17" ht="9.75" customHeight="1">
      <c r="J28" s="535" t="s">
        <v>862</v>
      </c>
      <c r="K28" s="535"/>
      <c r="L28" s="535"/>
    </row>
    <row r="29" spans="1:17" ht="12.75" customHeight="1">
      <c r="B29" s="55" t="s">
        <v>66</v>
      </c>
      <c r="J29" s="536"/>
      <c r="K29" s="536"/>
      <c r="L29" s="536"/>
      <c r="O29" s="492">
        <f>J24-J26+K26</f>
        <v>270.83333333333331</v>
      </c>
    </row>
    <row r="30" spans="1:17" ht="15" customHeight="1">
      <c r="A30" s="505" t="s">
        <v>65</v>
      </c>
      <c r="B30" s="53" t="s">
        <v>64</v>
      </c>
      <c r="C30" s="54"/>
      <c r="D30" s="51" t="s">
        <v>63</v>
      </c>
      <c r="E30" s="54"/>
      <c r="F30" s="51" t="s">
        <v>62</v>
      </c>
      <c r="G30" s="53"/>
      <c r="H30" s="52"/>
      <c r="I30" s="51"/>
      <c r="J30" s="51" t="s">
        <v>61</v>
      </c>
      <c r="K30" s="50"/>
      <c r="L30" s="49"/>
    </row>
    <row r="31" spans="1:17" ht="15" customHeight="1">
      <c r="A31" s="506"/>
      <c r="B31" s="45" t="s">
        <v>60</v>
      </c>
      <c r="C31" s="44"/>
      <c r="D31" s="43" t="s">
        <v>59</v>
      </c>
      <c r="E31" s="44"/>
      <c r="F31" s="43" t="s">
        <v>58</v>
      </c>
      <c r="G31" s="45"/>
      <c r="H31" s="48"/>
      <c r="I31" s="43"/>
      <c r="J31" s="43" t="s">
        <v>57</v>
      </c>
      <c r="K31" s="47"/>
      <c r="L31" s="46"/>
    </row>
    <row r="32" spans="1:17" ht="15" customHeight="1">
      <c r="A32" s="506"/>
      <c r="B32" s="45" t="s">
        <v>56</v>
      </c>
      <c r="C32" s="44"/>
      <c r="D32" s="43" t="s">
        <v>55</v>
      </c>
      <c r="E32" s="47"/>
      <c r="F32" s="43" t="s">
        <v>54</v>
      </c>
      <c r="G32" s="45"/>
      <c r="H32" s="48"/>
      <c r="I32" s="43"/>
      <c r="J32" s="43" t="s">
        <v>53</v>
      </c>
      <c r="K32" s="47"/>
      <c r="L32" s="46"/>
    </row>
    <row r="33" spans="1:12" ht="18" customHeight="1">
      <c r="A33" s="506"/>
      <c r="B33" s="45" t="s">
        <v>52</v>
      </c>
      <c r="C33" s="44"/>
      <c r="D33" s="43"/>
      <c r="E33" s="540" t="s">
        <v>51</v>
      </c>
      <c r="F33" s="540"/>
      <c r="G33" s="540"/>
      <c r="H33" s="540"/>
      <c r="I33" s="540"/>
      <c r="J33" s="432" t="s">
        <v>546</v>
      </c>
      <c r="K33" s="538" t="s">
        <v>50</v>
      </c>
      <c r="L33" s="539"/>
    </row>
    <row r="34" spans="1:12">
      <c r="A34" s="507"/>
      <c r="B34" s="42" t="s">
        <v>49</v>
      </c>
      <c r="C34" s="40"/>
      <c r="D34" s="40" t="s">
        <v>48</v>
      </c>
      <c r="E34" s="39"/>
      <c r="F34" s="497" t="s">
        <v>47</v>
      </c>
      <c r="G34" s="497"/>
      <c r="H34" s="41"/>
      <c r="I34" s="40" t="s">
        <v>46</v>
      </c>
      <c r="J34" s="40"/>
      <c r="K34" s="39" t="s">
        <v>45</v>
      </c>
      <c r="L34" s="38"/>
    </row>
    <row r="35" spans="1:12" ht="6" customHeight="1"/>
    <row r="36" spans="1:12" ht="14.25" customHeight="1">
      <c r="B36" s="37" t="s">
        <v>44</v>
      </c>
    </row>
    <row r="37" spans="1:12" ht="20.25" customHeight="1">
      <c r="A37" s="505" t="s">
        <v>43</v>
      </c>
      <c r="B37" s="36" t="s">
        <v>42</v>
      </c>
      <c r="C37" s="30"/>
      <c r="D37" s="31" t="s">
        <v>41</v>
      </c>
      <c r="E37" s="30"/>
      <c r="F37" s="31" t="s">
        <v>40</v>
      </c>
      <c r="G37" s="30"/>
      <c r="H37" s="30"/>
      <c r="I37" s="31" t="s">
        <v>39</v>
      </c>
      <c r="J37" s="35"/>
      <c r="K37" s="30"/>
      <c r="L37" s="34"/>
    </row>
    <row r="38" spans="1:12" ht="20.25" customHeight="1">
      <c r="A38" s="507"/>
      <c r="B38" s="33" t="s">
        <v>38</v>
      </c>
      <c r="C38" s="21"/>
      <c r="D38" s="21" t="s">
        <v>37</v>
      </c>
      <c r="E38" s="21"/>
      <c r="F38" s="21" t="s">
        <v>36</v>
      </c>
      <c r="G38" s="21"/>
      <c r="H38" s="21"/>
      <c r="I38" s="21" t="s">
        <v>35</v>
      </c>
      <c r="J38" s="13"/>
      <c r="K38" s="21"/>
      <c r="L38" s="20" t="s">
        <v>34</v>
      </c>
    </row>
    <row r="39" spans="1:12" ht="7.5" customHeight="1"/>
    <row r="40" spans="1:12" ht="11.25" customHeight="1">
      <c r="B40" s="19" t="s">
        <v>33</v>
      </c>
    </row>
    <row r="41" spans="1:12">
      <c r="A41" s="505" t="s">
        <v>32</v>
      </c>
      <c r="B41" s="32" t="s">
        <v>31</v>
      </c>
      <c r="C41" s="30"/>
      <c r="D41" s="31" t="s">
        <v>30</v>
      </c>
      <c r="E41" s="30"/>
      <c r="F41" s="30"/>
      <c r="G41" s="30"/>
      <c r="H41" s="30"/>
      <c r="I41" s="30" t="s">
        <v>29</v>
      </c>
      <c r="J41" s="30"/>
      <c r="K41" s="30"/>
      <c r="L41" s="29" t="s">
        <v>458</v>
      </c>
    </row>
    <row r="42" spans="1:12">
      <c r="A42" s="506"/>
      <c r="B42" s="28" t="s">
        <v>28</v>
      </c>
      <c r="C42" s="26"/>
      <c r="D42" s="26" t="s">
        <v>27</v>
      </c>
      <c r="E42" s="26"/>
      <c r="F42" s="26"/>
      <c r="G42" s="26"/>
      <c r="H42" s="26"/>
      <c r="I42" s="27" t="s">
        <v>26</v>
      </c>
      <c r="J42" s="26"/>
      <c r="K42" s="25" t="s">
        <v>25</v>
      </c>
      <c r="L42" s="24"/>
    </row>
    <row r="43" spans="1:12">
      <c r="A43" s="507"/>
      <c r="B43" s="23" t="s">
        <v>24</v>
      </c>
      <c r="C43" s="21"/>
      <c r="D43" s="21" t="s">
        <v>23</v>
      </c>
      <c r="E43" s="21"/>
      <c r="F43" s="21"/>
      <c r="G43" s="21"/>
      <c r="H43" s="21"/>
      <c r="I43" s="22" t="s">
        <v>22</v>
      </c>
      <c r="J43" s="21"/>
      <c r="K43" s="21"/>
      <c r="L43" s="20"/>
    </row>
    <row r="44" spans="1:12" ht="18.75" customHeight="1">
      <c r="B44" s="19" t="s">
        <v>21</v>
      </c>
    </row>
    <row r="45" spans="1:12" ht="11.25" customHeight="1">
      <c r="A45" s="18"/>
      <c r="B45" s="17" t="s">
        <v>20</v>
      </c>
      <c r="D45" s="17" t="s">
        <v>19</v>
      </c>
      <c r="G45" s="537" t="s">
        <v>18</v>
      </c>
      <c r="H45" s="537"/>
      <c r="I45" s="537"/>
      <c r="J45" s="16"/>
      <c r="K45" s="15"/>
    </row>
    <row r="46" spans="1:12">
      <c r="B46" s="12"/>
      <c r="C46" s="11"/>
      <c r="D46" s="11" t="s">
        <v>17</v>
      </c>
      <c r="F46" s="10"/>
      <c r="G46" s="14"/>
      <c r="H46" s="14"/>
      <c r="I46" s="13"/>
      <c r="K46" s="7"/>
    </row>
    <row r="47" spans="1:12" ht="24" customHeight="1">
      <c r="B47" s="12"/>
      <c r="C47" s="11"/>
      <c r="D47" s="11" t="s">
        <v>16</v>
      </c>
      <c r="F47" s="10"/>
      <c r="G47" s="14"/>
      <c r="H47" s="14"/>
      <c r="I47" s="13"/>
      <c r="K47" s="7"/>
    </row>
    <row r="48" spans="1:12" ht="24" customHeight="1">
      <c r="B48" s="12"/>
      <c r="C48" s="11"/>
      <c r="D48" s="11" t="s">
        <v>15</v>
      </c>
      <c r="F48" s="10"/>
      <c r="G48" s="9"/>
      <c r="H48" s="9"/>
      <c r="I48" s="8"/>
      <c r="K48" s="7"/>
    </row>
    <row r="49" spans="2:12" ht="24" customHeight="1">
      <c r="B49" s="12"/>
      <c r="C49" s="11"/>
      <c r="D49" s="11" t="s">
        <v>14</v>
      </c>
      <c r="F49" s="10"/>
      <c r="G49" s="9"/>
      <c r="H49" s="9"/>
      <c r="I49" s="8"/>
      <c r="K49" s="7"/>
    </row>
    <row r="50" spans="2:12" ht="24" customHeight="1">
      <c r="L50" s="6" t="s">
        <v>13</v>
      </c>
    </row>
  </sheetData>
  <mergeCells count="40">
    <mergeCell ref="J28:L29"/>
    <mergeCell ref="G45:I45"/>
    <mergeCell ref="K33:L33"/>
    <mergeCell ref="F34:G34"/>
    <mergeCell ref="A37:A38"/>
    <mergeCell ref="A41:A43"/>
    <mergeCell ref="A30:A34"/>
    <mergeCell ref="E33:I33"/>
    <mergeCell ref="K22:L22"/>
    <mergeCell ref="A24:A27"/>
    <mergeCell ref="E23:F23"/>
    <mergeCell ref="E25:F25"/>
    <mergeCell ref="E26:F26"/>
    <mergeCell ref="E27:F27"/>
    <mergeCell ref="C22:D22"/>
    <mergeCell ref="F22:G22"/>
    <mergeCell ref="I22:J22"/>
    <mergeCell ref="E24:F24"/>
    <mergeCell ref="K24:L24"/>
    <mergeCell ref="K25:L25"/>
    <mergeCell ref="K26:L26"/>
    <mergeCell ref="A16:A21"/>
    <mergeCell ref="G10:H10"/>
    <mergeCell ref="E11:F11"/>
    <mergeCell ref="A11:A15"/>
    <mergeCell ref="E15:H15"/>
    <mergeCell ref="G13:H13"/>
    <mergeCell ref="G14:H14"/>
    <mergeCell ref="C21:D21"/>
    <mergeCell ref="C11:D11"/>
    <mergeCell ref="H11:I11"/>
    <mergeCell ref="H12:J12"/>
    <mergeCell ref="H9:I9"/>
    <mergeCell ref="I21:J21"/>
    <mergeCell ref="I15:J15"/>
    <mergeCell ref="K7:L7"/>
    <mergeCell ref="D2:I2"/>
    <mergeCell ref="D3:I4"/>
    <mergeCell ref="D6:I6"/>
    <mergeCell ref="D7:I7"/>
  </mergeCells>
  <pageMargins left="0.19685039370078741" right="0" top="0.19685039370078741" bottom="0.19685039370078741" header="0.31496062992125984" footer="0.31496062992125984"/>
  <pageSetup paperSize="9" scale="98" orientation="portrait" horizontalDpi="1200" verticalDpi="120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L392"/>
  <sheetViews>
    <sheetView showGridLines="0" zoomScaleNormal="100" workbookViewId="0">
      <selection activeCell="E27" sqref="E27"/>
    </sheetView>
  </sheetViews>
  <sheetFormatPr defaultRowHeight="15"/>
  <cols>
    <col min="1" max="1" width="12.85546875" style="5" customWidth="1"/>
    <col min="2" max="2" width="7" style="5" customWidth="1"/>
    <col min="3" max="3" width="11.140625" style="5" customWidth="1"/>
    <col min="4" max="4" width="12" style="5" customWidth="1"/>
    <col min="5" max="5" width="9.85546875" style="5" customWidth="1"/>
    <col min="6" max="6" width="10" style="5" customWidth="1"/>
    <col min="7" max="7" width="7.140625" style="5" customWidth="1"/>
    <col min="8" max="9" width="6.85546875" style="5" customWidth="1"/>
    <col min="10" max="10" width="10.140625" style="5" bestFit="1" customWidth="1"/>
    <col min="11" max="11" width="6.42578125" style="5" customWidth="1"/>
    <col min="12" max="16384" width="9.140625" style="5"/>
  </cols>
  <sheetData>
    <row r="1" spans="1:12" ht="15.75" thickBot="1">
      <c r="A1" s="102"/>
      <c r="B1" s="101"/>
      <c r="C1" s="101"/>
      <c r="D1" s="101"/>
      <c r="E1" s="101"/>
      <c r="F1" s="101"/>
      <c r="G1" s="101"/>
      <c r="H1" s="101"/>
      <c r="I1" s="101"/>
      <c r="J1" s="101"/>
      <c r="K1" s="166"/>
    </row>
    <row r="2" spans="1:12" ht="18.75">
      <c r="A2" s="95"/>
      <c r="B2" s="7"/>
      <c r="C2" s="501" t="s">
        <v>113</v>
      </c>
      <c r="D2" s="501"/>
      <c r="E2" s="501"/>
      <c r="F2" s="501"/>
      <c r="G2" s="501"/>
      <c r="H2" s="217"/>
      <c r="I2" s="99" t="s">
        <v>112</v>
      </c>
      <c r="J2" s="98"/>
      <c r="K2" s="162"/>
    </row>
    <row r="3" spans="1:12" ht="15" customHeight="1">
      <c r="A3" s="95"/>
      <c r="B3" s="7"/>
      <c r="C3" s="502" t="s">
        <v>111</v>
      </c>
      <c r="D3" s="502"/>
      <c r="E3" s="502"/>
      <c r="F3" s="502"/>
      <c r="G3" s="502"/>
      <c r="H3" s="216"/>
      <c r="I3" s="631" t="str">
        <f>'1'!K3</f>
        <v>"PAPUA"</v>
      </c>
      <c r="J3" s="718"/>
      <c r="K3" s="162"/>
    </row>
    <row r="4" spans="1:12" ht="15" customHeight="1">
      <c r="A4" s="95"/>
      <c r="B4" s="7"/>
      <c r="C4" s="502"/>
      <c r="D4" s="502"/>
      <c r="E4" s="502"/>
      <c r="F4" s="502"/>
      <c r="G4" s="502"/>
      <c r="H4" s="216"/>
      <c r="I4" s="631"/>
      <c r="J4" s="718"/>
      <c r="K4" s="162"/>
    </row>
    <row r="5" spans="1:12" ht="15.75" thickBot="1">
      <c r="A5" s="95"/>
      <c r="B5" s="7"/>
      <c r="C5" s="7"/>
      <c r="D5" s="7"/>
      <c r="E5" s="7"/>
      <c r="F5" s="7"/>
      <c r="G5" s="7"/>
      <c r="H5" s="7"/>
      <c r="I5" s="97" t="s">
        <v>11</v>
      </c>
      <c r="J5" s="251" t="str">
        <f>'1'!L5</f>
        <v>07.05.2017</v>
      </c>
      <c r="K5" s="162"/>
    </row>
    <row r="6" spans="1:12">
      <c r="A6" s="95"/>
      <c r="B6" s="7"/>
      <c r="C6" s="214" t="s">
        <v>109</v>
      </c>
      <c r="D6" s="214" t="s">
        <v>239</v>
      </c>
      <c r="E6" s="214"/>
      <c r="F6" s="214"/>
      <c r="G6" s="214"/>
      <c r="H6" s="214"/>
      <c r="I6" s="214"/>
      <c r="J6" s="7"/>
      <c r="K6" s="162"/>
    </row>
    <row r="7" spans="1:12">
      <c r="A7" s="93"/>
      <c r="B7" s="92"/>
      <c r="C7" s="504" t="s">
        <v>108</v>
      </c>
      <c r="D7" s="504"/>
      <c r="E7" s="504"/>
      <c r="F7" s="504"/>
      <c r="G7" s="504"/>
      <c r="H7" s="212"/>
      <c r="I7" s="91" t="s">
        <v>107</v>
      </c>
      <c r="J7" s="175" t="str">
        <f>'7'!J7</f>
        <v>Barcarena</v>
      </c>
      <c r="K7" s="174"/>
    </row>
    <row r="8" spans="1:12">
      <c r="A8" s="280" t="s">
        <v>312</v>
      </c>
      <c r="B8" s="279"/>
      <c r="C8" s="279"/>
      <c r="D8" s="279"/>
      <c r="E8" s="279"/>
      <c r="F8" s="279"/>
      <c r="G8" s="783" t="str">
        <f>'2'!C21</f>
        <v>Barcarena, Brazil</v>
      </c>
      <c r="H8" s="783"/>
      <c r="I8" s="464" t="s">
        <v>311</v>
      </c>
      <c r="J8" s="783" t="str">
        <f>'2'!I21</f>
        <v>Kaliningrad,Russia</v>
      </c>
      <c r="K8" s="783"/>
      <c r="L8" s="278"/>
    </row>
    <row r="9" spans="1:12">
      <c r="A9" s="784" t="s">
        <v>524</v>
      </c>
      <c r="B9" s="785"/>
      <c r="C9" s="785"/>
      <c r="D9" s="785"/>
      <c r="E9" s="785"/>
      <c r="F9" s="785"/>
      <c r="G9" s="785"/>
      <c r="H9" s="785"/>
      <c r="I9" s="785"/>
      <c r="J9" s="785"/>
      <c r="K9" s="785"/>
    </row>
    <row r="10" spans="1:12">
      <c r="A10" s="784"/>
      <c r="B10" s="785"/>
      <c r="C10" s="785"/>
      <c r="D10" s="785"/>
      <c r="E10" s="785"/>
      <c r="F10" s="785"/>
      <c r="G10" s="785"/>
      <c r="H10" s="785"/>
      <c r="I10" s="785"/>
      <c r="J10" s="785"/>
      <c r="K10" s="785"/>
    </row>
    <row r="11" spans="1:12">
      <c r="A11" s="784"/>
      <c r="B11" s="785"/>
      <c r="C11" s="785"/>
      <c r="D11" s="785"/>
      <c r="E11" s="785"/>
      <c r="F11" s="785"/>
      <c r="G11" s="785"/>
      <c r="H11" s="785"/>
      <c r="I11" s="785"/>
      <c r="J11" s="785"/>
      <c r="K11" s="785"/>
    </row>
    <row r="12" spans="1:12">
      <c r="A12" s="784"/>
      <c r="B12" s="785"/>
      <c r="C12" s="785"/>
      <c r="D12" s="785"/>
      <c r="E12" s="785"/>
      <c r="F12" s="785"/>
      <c r="G12" s="785"/>
      <c r="H12" s="785"/>
      <c r="I12" s="785"/>
      <c r="J12" s="785"/>
      <c r="K12" s="785"/>
    </row>
    <row r="13" spans="1:12">
      <c r="A13" s="784"/>
      <c r="B13" s="785"/>
      <c r="C13" s="785"/>
      <c r="D13" s="785"/>
      <c r="E13" s="785"/>
      <c r="F13" s="785"/>
      <c r="G13" s="785"/>
      <c r="H13" s="785"/>
      <c r="I13" s="785"/>
      <c r="J13" s="785"/>
      <c r="K13" s="785"/>
    </row>
    <row r="14" spans="1:12">
      <c r="A14" s="784"/>
      <c r="B14" s="785"/>
      <c r="C14" s="785"/>
      <c r="D14" s="785"/>
      <c r="E14" s="785"/>
      <c r="F14" s="785"/>
      <c r="G14" s="785"/>
      <c r="H14" s="785"/>
      <c r="I14" s="785"/>
      <c r="J14" s="785"/>
      <c r="K14" s="785"/>
    </row>
    <row r="15" spans="1:12">
      <c r="A15" s="784"/>
      <c r="B15" s="785"/>
      <c r="C15" s="785"/>
      <c r="D15" s="785"/>
      <c r="E15" s="785"/>
      <c r="F15" s="785"/>
      <c r="G15" s="785"/>
      <c r="H15" s="785"/>
      <c r="I15" s="785"/>
      <c r="J15" s="785"/>
      <c r="K15" s="785"/>
    </row>
    <row r="16" spans="1:12">
      <c r="A16" s="784"/>
      <c r="B16" s="785"/>
      <c r="C16" s="785"/>
      <c r="D16" s="785"/>
      <c r="E16" s="785"/>
      <c r="F16" s="785"/>
      <c r="G16" s="785"/>
      <c r="H16" s="785"/>
      <c r="I16" s="785"/>
      <c r="J16" s="785"/>
      <c r="K16" s="785"/>
    </row>
    <row r="17" spans="1:11">
      <c r="A17" s="784"/>
      <c r="B17" s="785"/>
      <c r="C17" s="785"/>
      <c r="D17" s="785"/>
      <c r="E17" s="785"/>
      <c r="F17" s="785"/>
      <c r="G17" s="785"/>
      <c r="H17" s="785"/>
      <c r="I17" s="785"/>
      <c r="J17" s="785"/>
      <c r="K17" s="785"/>
    </row>
    <row r="18" spans="1:11">
      <c r="A18" s="784"/>
      <c r="B18" s="785"/>
      <c r="C18" s="785"/>
      <c r="D18" s="785"/>
      <c r="E18" s="785"/>
      <c r="F18" s="785"/>
      <c r="G18" s="785"/>
      <c r="H18" s="785"/>
      <c r="I18" s="785"/>
      <c r="J18" s="785"/>
      <c r="K18" s="785"/>
    </row>
    <row r="19" spans="1:11">
      <c r="A19" s="784"/>
      <c r="B19" s="785"/>
      <c r="C19" s="785"/>
      <c r="D19" s="785"/>
      <c r="E19" s="785"/>
      <c r="F19" s="785"/>
      <c r="G19" s="785"/>
      <c r="H19" s="785"/>
      <c r="I19" s="785"/>
      <c r="J19" s="785"/>
      <c r="K19" s="785"/>
    </row>
    <row r="20" spans="1:11">
      <c r="A20" s="784"/>
      <c r="B20" s="785"/>
      <c r="C20" s="785"/>
      <c r="D20" s="785"/>
      <c r="E20" s="785"/>
      <c r="F20" s="785"/>
      <c r="G20" s="785"/>
      <c r="H20" s="785"/>
      <c r="I20" s="785"/>
      <c r="J20" s="785"/>
      <c r="K20" s="785"/>
    </row>
    <row r="21" spans="1:11">
      <c r="A21" s="784"/>
      <c r="B21" s="785"/>
      <c r="C21" s="785"/>
      <c r="D21" s="785"/>
      <c r="E21" s="785"/>
      <c r="F21" s="785"/>
      <c r="G21" s="785"/>
      <c r="H21" s="785"/>
      <c r="I21" s="785"/>
      <c r="J21" s="785"/>
      <c r="K21" s="785"/>
    </row>
    <row r="22" spans="1:11">
      <c r="A22" s="95"/>
      <c r="B22" s="7"/>
      <c r="C22" s="26"/>
      <c r="D22" s="26"/>
      <c r="E22" s="26"/>
      <c r="F22" s="26"/>
      <c r="G22" s="26"/>
      <c r="H22" s="26"/>
      <c r="I22" s="7"/>
      <c r="J22" s="7"/>
    </row>
    <row r="23" spans="1:11">
      <c r="A23" s="95"/>
      <c r="B23" s="7"/>
      <c r="C23" s="26"/>
      <c r="D23" s="26"/>
      <c r="E23" s="26"/>
      <c r="F23" s="26"/>
      <c r="G23" s="26"/>
      <c r="H23" s="26"/>
      <c r="I23" s="7"/>
      <c r="J23" s="7"/>
    </row>
    <row r="24" spans="1:11">
      <c r="A24" s="95"/>
      <c r="B24" s="7"/>
      <c r="C24" s="26"/>
      <c r="D24" s="26"/>
      <c r="E24" s="26"/>
      <c r="F24" s="26"/>
      <c r="G24" s="26"/>
      <c r="H24" s="26"/>
      <c r="I24" s="7"/>
      <c r="J24" s="7"/>
    </row>
    <row r="25" spans="1:11">
      <c r="A25" s="95"/>
      <c r="B25" s="7"/>
      <c r="C25" s="26"/>
      <c r="D25" s="26"/>
      <c r="E25" s="26"/>
      <c r="F25" s="26"/>
      <c r="G25" s="26"/>
      <c r="H25" s="26"/>
      <c r="I25" s="7"/>
      <c r="J25" s="7"/>
    </row>
    <row r="26" spans="1:11">
      <c r="A26" s="95"/>
      <c r="B26" s="7"/>
      <c r="C26" s="26"/>
      <c r="D26" s="26"/>
      <c r="E26" s="26"/>
      <c r="F26" s="26"/>
      <c r="G26" s="26"/>
      <c r="H26" s="26"/>
      <c r="I26" s="7"/>
      <c r="J26" s="7"/>
    </row>
    <row r="27" spans="1:11">
      <c r="A27" s="95"/>
      <c r="B27" s="7"/>
      <c r="C27" s="26"/>
      <c r="D27" s="26"/>
      <c r="E27" s="26"/>
      <c r="F27" s="26"/>
      <c r="G27" s="26"/>
      <c r="H27" s="26"/>
      <c r="I27" s="7"/>
      <c r="J27" s="7"/>
    </row>
    <row r="28" spans="1:11">
      <c r="A28" s="95"/>
      <c r="B28" s="7"/>
      <c r="C28" s="26"/>
      <c r="D28" s="26"/>
      <c r="E28" s="26"/>
      <c r="F28" s="26"/>
      <c r="G28" s="26"/>
      <c r="H28" s="26"/>
      <c r="I28" s="7"/>
      <c r="J28" s="7"/>
    </row>
    <row r="29" spans="1:11">
      <c r="A29" s="95"/>
      <c r="B29" s="7"/>
      <c r="C29" s="26"/>
      <c r="D29" s="26"/>
      <c r="E29" s="26"/>
      <c r="F29" s="26"/>
      <c r="G29" s="26"/>
      <c r="H29" s="26"/>
      <c r="I29" s="7"/>
      <c r="J29" s="7"/>
    </row>
    <row r="30" spans="1:11">
      <c r="A30" s="95"/>
      <c r="B30" s="7"/>
      <c r="C30" s="26"/>
      <c r="D30" s="26"/>
      <c r="E30" s="26"/>
      <c r="F30" s="26"/>
      <c r="G30" s="26"/>
      <c r="H30" s="26"/>
      <c r="I30" s="7"/>
      <c r="J30" s="7"/>
    </row>
    <row r="31" spans="1:11">
      <c r="A31" s="95"/>
      <c r="B31" s="7"/>
      <c r="C31" s="26"/>
      <c r="D31" s="26"/>
      <c r="E31" s="26"/>
      <c r="F31" s="26"/>
      <c r="G31" s="26"/>
      <c r="H31" s="26"/>
      <c r="I31" s="7"/>
      <c r="J31" s="7"/>
    </row>
    <row r="32" spans="1:11">
      <c r="A32" s="95"/>
      <c r="B32" s="7"/>
      <c r="C32" s="26"/>
      <c r="D32" s="26"/>
      <c r="E32" s="26"/>
      <c r="F32" s="26"/>
      <c r="G32" s="26"/>
      <c r="H32" s="26"/>
      <c r="I32" s="7"/>
      <c r="J32" s="7"/>
    </row>
    <row r="33" spans="1:10">
      <c r="A33" s="95"/>
      <c r="B33" s="7"/>
      <c r="C33" s="26"/>
      <c r="D33" s="26"/>
      <c r="E33" s="26"/>
      <c r="F33" s="26"/>
      <c r="G33" s="26"/>
      <c r="H33" s="26"/>
      <c r="I33" s="7"/>
      <c r="J33" s="7"/>
    </row>
    <row r="34" spans="1:10">
      <c r="A34" s="95"/>
      <c r="B34" s="7"/>
      <c r="C34" s="26"/>
      <c r="D34" s="26"/>
      <c r="E34" s="26"/>
      <c r="F34" s="26"/>
      <c r="G34" s="26"/>
      <c r="H34" s="26"/>
      <c r="I34" s="7"/>
      <c r="J34" s="7"/>
    </row>
    <row r="35" spans="1:10">
      <c r="A35" s="95"/>
      <c r="B35" s="7"/>
      <c r="C35" s="26"/>
      <c r="D35" s="26"/>
      <c r="E35" s="26"/>
      <c r="F35" s="26"/>
      <c r="G35" s="26"/>
      <c r="H35" s="26"/>
      <c r="I35" s="7"/>
      <c r="J35" s="7"/>
    </row>
    <row r="36" spans="1:10">
      <c r="A36" s="95"/>
      <c r="B36" s="7"/>
      <c r="C36" s="26"/>
      <c r="D36" s="26"/>
      <c r="E36" s="26"/>
      <c r="F36" s="26"/>
      <c r="G36" s="26"/>
      <c r="H36" s="26"/>
      <c r="I36" s="7"/>
      <c r="J36" s="7"/>
    </row>
    <row r="37" spans="1:10">
      <c r="A37" s="95"/>
      <c r="B37" s="7"/>
      <c r="C37" s="26"/>
      <c r="D37" s="26"/>
      <c r="E37" s="26"/>
      <c r="F37" s="26"/>
      <c r="G37" s="26"/>
      <c r="H37" s="26"/>
      <c r="I37" s="7"/>
      <c r="J37" s="7"/>
    </row>
    <row r="38" spans="1:10">
      <c r="A38" s="95"/>
      <c r="B38" s="7"/>
      <c r="C38" s="26"/>
      <c r="D38" s="26"/>
      <c r="E38" s="26"/>
      <c r="F38" s="26"/>
      <c r="G38" s="26"/>
      <c r="H38" s="26"/>
      <c r="I38" s="7"/>
      <c r="J38" s="7"/>
    </row>
    <row r="39" spans="1:10">
      <c r="A39" s="95"/>
      <c r="B39" s="7"/>
      <c r="C39" s="26"/>
      <c r="D39" s="26"/>
      <c r="E39" s="26"/>
      <c r="F39" s="26"/>
      <c r="G39" s="26"/>
      <c r="H39" s="26"/>
      <c r="I39" s="7"/>
      <c r="J39" s="7"/>
    </row>
    <row r="40" spans="1:10">
      <c r="A40" s="95"/>
      <c r="B40" s="7"/>
      <c r="C40" s="26"/>
      <c r="D40" s="26"/>
      <c r="E40" s="26"/>
      <c r="F40" s="26"/>
      <c r="G40" s="26"/>
      <c r="H40" s="26"/>
      <c r="I40" s="7"/>
      <c r="J40" s="7"/>
    </row>
    <row r="41" spans="1:10">
      <c r="A41" s="95"/>
      <c r="B41" s="7"/>
      <c r="C41" s="26"/>
      <c r="D41" s="26"/>
      <c r="E41" s="26"/>
      <c r="F41" s="26"/>
      <c r="G41" s="26"/>
      <c r="H41" s="26"/>
      <c r="I41" s="7"/>
      <c r="J41" s="7"/>
    </row>
    <row r="42" spans="1:10">
      <c r="A42" s="95"/>
      <c r="B42" s="7"/>
      <c r="C42" s="26"/>
      <c r="D42" s="26"/>
      <c r="E42" s="26"/>
      <c r="F42" s="26"/>
      <c r="G42" s="26"/>
      <c r="H42" s="26"/>
      <c r="I42" s="7"/>
      <c r="J42" s="7"/>
    </row>
    <row r="43" spans="1:10">
      <c r="A43" s="95"/>
      <c r="B43" s="7"/>
      <c r="C43" s="26"/>
      <c r="D43" s="26"/>
      <c r="E43" s="26"/>
      <c r="F43" s="26"/>
      <c r="G43" s="26"/>
      <c r="H43" s="26"/>
      <c r="I43" s="7"/>
      <c r="J43" s="7"/>
    </row>
    <row r="44" spans="1:10">
      <c r="A44" s="95"/>
      <c r="B44" s="7"/>
      <c r="C44" s="26"/>
      <c r="D44" s="26"/>
      <c r="E44" s="26"/>
      <c r="F44" s="26"/>
      <c r="G44" s="26"/>
      <c r="H44" s="26"/>
      <c r="I44" s="7"/>
      <c r="J44" s="7"/>
    </row>
    <row r="45" spans="1:10">
      <c r="A45" s="95"/>
      <c r="B45" s="7"/>
      <c r="C45" s="26"/>
      <c r="D45" s="26"/>
      <c r="E45" s="26"/>
      <c r="F45" s="26"/>
      <c r="G45" s="26"/>
      <c r="H45" s="26"/>
      <c r="I45" s="7"/>
      <c r="J45" s="7"/>
    </row>
    <row r="46" spans="1:10">
      <c r="A46" s="95"/>
      <c r="B46" s="7"/>
      <c r="C46" s="26"/>
      <c r="D46" s="26"/>
      <c r="E46" s="26"/>
      <c r="F46" s="26"/>
      <c r="G46" s="26"/>
      <c r="H46" s="26"/>
      <c r="I46" s="7"/>
      <c r="J46" s="7"/>
    </row>
    <row r="47" spans="1:10">
      <c r="A47" s="95"/>
      <c r="B47" s="7"/>
      <c r="C47" s="26"/>
      <c r="D47" s="26"/>
      <c r="E47" s="26"/>
      <c r="F47" s="26"/>
      <c r="G47" s="26"/>
      <c r="H47" s="26"/>
      <c r="I47" s="7"/>
      <c r="J47" s="7"/>
    </row>
    <row r="48" spans="1:10">
      <c r="A48" s="95"/>
      <c r="B48" s="7"/>
      <c r="C48" s="26"/>
      <c r="D48" s="26"/>
      <c r="E48" s="26"/>
      <c r="F48" s="26"/>
      <c r="G48" s="26"/>
      <c r="H48" s="26"/>
      <c r="I48" s="7"/>
      <c r="J48" s="7"/>
    </row>
    <row r="49" spans="1:12">
      <c r="A49" s="95"/>
      <c r="B49" s="7"/>
      <c r="C49" s="26"/>
      <c r="D49" s="26"/>
      <c r="E49" s="26"/>
      <c r="F49" s="26"/>
      <c r="G49" s="26"/>
      <c r="H49" s="26"/>
      <c r="I49" s="7"/>
      <c r="J49" s="7"/>
    </row>
    <row r="50" spans="1:12">
      <c r="A50" s="95"/>
      <c r="B50" s="7"/>
      <c r="C50" s="26"/>
      <c r="D50" s="26"/>
      <c r="E50" s="26"/>
      <c r="F50" s="26"/>
      <c r="G50" s="26"/>
      <c r="H50" s="26"/>
      <c r="I50" s="7"/>
      <c r="J50" s="7"/>
    </row>
    <row r="51" spans="1:12">
      <c r="A51" s="95"/>
      <c r="B51" s="7"/>
      <c r="C51" s="26"/>
      <c r="D51" s="26"/>
      <c r="E51" s="26"/>
      <c r="F51" s="26"/>
      <c r="G51" s="26"/>
      <c r="H51" s="26"/>
      <c r="I51" s="7"/>
      <c r="J51" s="7"/>
    </row>
    <row r="52" spans="1:12">
      <c r="A52" s="95"/>
      <c r="B52" s="7"/>
      <c r="C52" s="26"/>
      <c r="D52" s="26"/>
      <c r="E52" s="26"/>
      <c r="F52" s="26"/>
      <c r="G52" s="26"/>
      <c r="H52" s="26"/>
      <c r="I52" s="7"/>
      <c r="J52" s="7"/>
    </row>
    <row r="53" spans="1:12">
      <c r="A53" s="95"/>
      <c r="B53" s="7"/>
      <c r="C53" s="26"/>
      <c r="D53" s="26"/>
      <c r="E53" s="26"/>
      <c r="F53" s="26"/>
      <c r="G53" s="26"/>
      <c r="H53" s="26"/>
      <c r="I53" s="7"/>
      <c r="J53" s="7"/>
    </row>
    <row r="54" spans="1:12">
      <c r="A54" s="95"/>
      <c r="B54" s="7"/>
      <c r="C54" s="26"/>
      <c r="D54" s="26"/>
      <c r="E54" s="26"/>
      <c r="F54" s="26"/>
      <c r="G54" s="26"/>
      <c r="H54" s="26"/>
      <c r="I54" s="7"/>
      <c r="J54" s="7"/>
    </row>
    <row r="55" spans="1:12">
      <c r="A55" s="95"/>
      <c r="B55" s="7"/>
      <c r="C55" s="26"/>
      <c r="D55" s="26"/>
      <c r="E55" s="26"/>
      <c r="F55" s="26"/>
      <c r="G55" s="26"/>
      <c r="H55" s="26"/>
      <c r="I55" s="7"/>
      <c r="J55" s="7"/>
      <c r="K55" s="462" t="s">
        <v>461</v>
      </c>
    </row>
    <row r="56" spans="1:12" ht="15.75" thickBot="1">
      <c r="A56" s="102"/>
      <c r="B56" s="101"/>
      <c r="C56" s="101"/>
      <c r="D56" s="101"/>
      <c r="E56" s="101"/>
      <c r="F56" s="101"/>
      <c r="G56" s="101"/>
      <c r="H56" s="101"/>
      <c r="I56" s="101"/>
      <c r="J56" s="101"/>
      <c r="K56" s="166"/>
    </row>
    <row r="57" spans="1:12" ht="18.75">
      <c r="A57" s="95"/>
      <c r="B57" s="7"/>
      <c r="C57" s="501" t="s">
        <v>113</v>
      </c>
      <c r="D57" s="501"/>
      <c r="E57" s="501"/>
      <c r="F57" s="501"/>
      <c r="G57" s="501"/>
      <c r="H57" s="217"/>
      <c r="I57" s="99" t="s">
        <v>112</v>
      </c>
      <c r="J57" s="98"/>
      <c r="K57" s="162"/>
    </row>
    <row r="58" spans="1:12" ht="15" customHeight="1">
      <c r="A58" s="95"/>
      <c r="B58" s="7"/>
      <c r="C58" s="502" t="s">
        <v>111</v>
      </c>
      <c r="D58" s="502"/>
      <c r="E58" s="502"/>
      <c r="F58" s="502"/>
      <c r="G58" s="502"/>
      <c r="H58" s="216"/>
      <c r="I58" s="631" t="str">
        <f>I3</f>
        <v>"PAPUA"</v>
      </c>
      <c r="J58" s="718"/>
      <c r="K58" s="162"/>
    </row>
    <row r="59" spans="1:12" ht="15" customHeight="1">
      <c r="A59" s="95"/>
      <c r="B59" s="7"/>
      <c r="C59" s="502"/>
      <c r="D59" s="502"/>
      <c r="E59" s="502"/>
      <c r="F59" s="502"/>
      <c r="G59" s="502"/>
      <c r="H59" s="216"/>
      <c r="I59" s="631"/>
      <c r="J59" s="718"/>
      <c r="K59" s="162"/>
    </row>
    <row r="60" spans="1:12" ht="15.75" thickBot="1">
      <c r="A60" s="95"/>
      <c r="B60" s="7"/>
      <c r="C60" s="7"/>
      <c r="D60" s="7"/>
      <c r="E60" s="7"/>
      <c r="F60" s="7"/>
      <c r="G60" s="7"/>
      <c r="H60" s="7"/>
      <c r="I60" s="97" t="s">
        <v>11</v>
      </c>
      <c r="J60" s="251" t="str">
        <f>J5</f>
        <v>07.05.2017</v>
      </c>
      <c r="K60" s="162"/>
    </row>
    <row r="61" spans="1:12">
      <c r="A61" s="95"/>
      <c r="B61" s="7"/>
      <c r="C61" s="214" t="s">
        <v>109</v>
      </c>
      <c r="D61" s="214" t="s">
        <v>239</v>
      </c>
      <c r="E61" s="214"/>
      <c r="F61" s="214"/>
      <c r="G61" s="214"/>
      <c r="H61" s="214"/>
      <c r="I61" s="214"/>
      <c r="J61" s="7"/>
      <c r="K61" s="162"/>
    </row>
    <row r="62" spans="1:12">
      <c r="A62" s="93"/>
      <c r="B62" s="92"/>
      <c r="C62" s="504" t="s">
        <v>108</v>
      </c>
      <c r="D62" s="504"/>
      <c r="E62" s="504"/>
      <c r="F62" s="504"/>
      <c r="G62" s="504"/>
      <c r="H62" s="212"/>
      <c r="I62" s="91" t="s">
        <v>107</v>
      </c>
      <c r="J62" s="285" t="str">
        <f>J7</f>
        <v>Barcarena</v>
      </c>
      <c r="K62" s="174"/>
    </row>
    <row r="63" spans="1:12">
      <c r="A63" s="782" t="str">
        <f>A8</f>
        <v>Ship's Routeing and Reporting Systems, Vessel Traffic Services, En-Route from</v>
      </c>
      <c r="B63" s="783"/>
      <c r="C63" s="783"/>
      <c r="D63" s="783"/>
      <c r="E63" s="783"/>
      <c r="F63" s="783"/>
      <c r="G63" s="783"/>
      <c r="H63" s="783"/>
      <c r="I63" s="783"/>
      <c r="J63" s="783"/>
      <c r="K63" s="783"/>
      <c r="L63" s="278"/>
    </row>
    <row r="64" spans="1:12">
      <c r="A64" s="95"/>
      <c r="B64" s="7"/>
      <c r="C64" s="26"/>
      <c r="D64" s="26"/>
      <c r="E64" s="26"/>
      <c r="F64" s="26"/>
      <c r="G64" s="26"/>
      <c r="H64" s="26"/>
      <c r="I64" s="7"/>
      <c r="J64" s="7"/>
    </row>
    <row r="65" spans="1:10">
      <c r="A65" s="95"/>
      <c r="B65" s="7"/>
      <c r="C65" s="26"/>
      <c r="D65" s="26"/>
      <c r="E65" s="26"/>
      <c r="F65" s="26"/>
      <c r="G65" s="26"/>
      <c r="H65" s="26"/>
      <c r="I65" s="7"/>
      <c r="J65" s="7"/>
    </row>
    <row r="66" spans="1:10">
      <c r="A66" s="95"/>
      <c r="B66" s="7"/>
      <c r="C66" s="26"/>
      <c r="D66" s="26"/>
      <c r="E66" s="26"/>
      <c r="F66" s="26"/>
      <c r="G66" s="26"/>
      <c r="H66" s="26"/>
      <c r="I66" s="7"/>
      <c r="J66" s="7"/>
    </row>
    <row r="67" spans="1:10">
      <c r="A67" s="95"/>
      <c r="B67" s="7"/>
      <c r="C67" s="26"/>
      <c r="D67" s="26"/>
      <c r="E67" s="26"/>
      <c r="F67" s="26"/>
      <c r="G67" s="26"/>
      <c r="H67" s="26"/>
      <c r="I67" s="7"/>
      <c r="J67" s="7"/>
    </row>
    <row r="68" spans="1:10">
      <c r="A68" s="95"/>
      <c r="B68" s="7"/>
      <c r="C68" s="26"/>
      <c r="D68" s="26"/>
      <c r="E68" s="26"/>
      <c r="F68" s="26"/>
      <c r="G68" s="26"/>
      <c r="H68" s="26"/>
      <c r="I68" s="7"/>
      <c r="J68" s="7"/>
    </row>
    <row r="69" spans="1:10">
      <c r="A69" s="95"/>
      <c r="B69" s="7"/>
      <c r="C69" s="26"/>
      <c r="D69" s="26"/>
      <c r="E69" s="26"/>
      <c r="F69" s="26"/>
      <c r="G69" s="26"/>
      <c r="H69" s="26"/>
      <c r="I69" s="7"/>
      <c r="J69" s="7"/>
    </row>
    <row r="70" spans="1:10">
      <c r="A70" s="95"/>
      <c r="B70" s="7"/>
      <c r="C70" s="26"/>
      <c r="D70" s="26"/>
      <c r="E70" s="26"/>
      <c r="F70" s="26"/>
      <c r="G70" s="26"/>
      <c r="H70" s="26"/>
      <c r="I70" s="7"/>
      <c r="J70" s="7"/>
    </row>
    <row r="71" spans="1:10">
      <c r="A71" s="95"/>
      <c r="B71" s="7"/>
      <c r="C71" s="26"/>
      <c r="D71" s="26"/>
      <c r="E71" s="26"/>
      <c r="F71" s="26"/>
      <c r="G71" s="26"/>
      <c r="H71" s="26"/>
      <c r="I71" s="7"/>
      <c r="J71" s="7"/>
    </row>
    <row r="72" spans="1:10">
      <c r="A72" s="95"/>
      <c r="B72" s="7"/>
      <c r="C72" s="26"/>
      <c r="D72" s="26"/>
      <c r="E72" s="26"/>
      <c r="F72" s="26"/>
      <c r="G72" s="26"/>
      <c r="H72" s="26"/>
      <c r="I72" s="7"/>
      <c r="J72" s="7"/>
    </row>
    <row r="73" spans="1:10">
      <c r="A73" s="95"/>
      <c r="B73" s="7"/>
      <c r="C73" s="26"/>
      <c r="D73" s="26"/>
      <c r="E73" s="26"/>
      <c r="F73" s="26"/>
      <c r="G73" s="26"/>
      <c r="H73" s="26"/>
      <c r="I73" s="7"/>
      <c r="J73" s="7"/>
    </row>
    <row r="74" spans="1:10">
      <c r="A74" s="95"/>
      <c r="B74" s="7"/>
      <c r="C74" s="26"/>
      <c r="D74" s="26"/>
      <c r="E74" s="26"/>
      <c r="F74" s="26"/>
      <c r="G74" s="26"/>
      <c r="H74" s="26"/>
      <c r="I74" s="7"/>
      <c r="J74" s="7"/>
    </row>
    <row r="75" spans="1:10">
      <c r="A75" s="95"/>
      <c r="B75" s="7"/>
      <c r="C75" s="26"/>
      <c r="D75" s="26"/>
      <c r="E75" s="26"/>
      <c r="F75" s="26"/>
      <c r="G75" s="26"/>
      <c r="H75" s="26"/>
      <c r="I75" s="7"/>
      <c r="J75" s="7"/>
    </row>
    <row r="76" spans="1:10">
      <c r="A76" s="95"/>
      <c r="B76" s="7"/>
      <c r="C76" s="26"/>
      <c r="D76" s="26"/>
      <c r="E76" s="26"/>
      <c r="F76" s="26"/>
      <c r="G76" s="26"/>
      <c r="H76" s="26"/>
      <c r="I76" s="7"/>
      <c r="J76" s="7"/>
    </row>
    <row r="77" spans="1:10">
      <c r="A77" s="95"/>
      <c r="B77" s="7"/>
      <c r="C77" s="26"/>
      <c r="D77" s="26"/>
      <c r="E77" s="26"/>
      <c r="F77" s="26"/>
      <c r="G77" s="26"/>
      <c r="H77" s="26"/>
      <c r="I77" s="7"/>
      <c r="J77" s="7"/>
    </row>
    <row r="78" spans="1:10">
      <c r="A78" s="95"/>
      <c r="B78" s="7"/>
      <c r="C78" s="26"/>
      <c r="D78" s="26"/>
      <c r="E78" s="26"/>
      <c r="F78" s="26"/>
      <c r="G78" s="26"/>
      <c r="H78" s="26"/>
      <c r="I78" s="7"/>
      <c r="J78" s="7"/>
    </row>
    <row r="79" spans="1:10">
      <c r="A79" s="95"/>
      <c r="B79" s="7"/>
      <c r="C79" s="26"/>
      <c r="D79" s="26"/>
      <c r="E79" s="26"/>
      <c r="F79" s="26"/>
      <c r="G79" s="26"/>
      <c r="H79" s="26"/>
      <c r="I79" s="7"/>
      <c r="J79" s="7"/>
    </row>
    <row r="80" spans="1:10">
      <c r="A80" s="95"/>
      <c r="B80" s="7"/>
      <c r="C80" s="26"/>
      <c r="D80" s="26"/>
      <c r="E80" s="26"/>
      <c r="F80" s="26"/>
      <c r="G80" s="26"/>
      <c r="H80" s="26"/>
      <c r="I80" s="7"/>
      <c r="J80" s="7"/>
    </row>
    <row r="81" spans="1:10">
      <c r="A81" s="95"/>
      <c r="B81" s="7"/>
      <c r="C81" s="26"/>
      <c r="D81" s="26"/>
      <c r="E81" s="26"/>
      <c r="F81" s="26"/>
      <c r="G81" s="26"/>
      <c r="H81" s="26"/>
      <c r="I81" s="7"/>
      <c r="J81" s="7"/>
    </row>
    <row r="82" spans="1:10">
      <c r="A82" s="95"/>
      <c r="B82" s="7"/>
      <c r="C82" s="26"/>
      <c r="D82" s="26"/>
      <c r="E82" s="26"/>
      <c r="F82" s="26"/>
      <c r="G82" s="26"/>
      <c r="H82" s="26"/>
      <c r="I82" s="7"/>
      <c r="J82" s="7"/>
    </row>
    <row r="83" spans="1:10">
      <c r="A83" s="95"/>
      <c r="B83" s="7"/>
      <c r="C83" s="26"/>
      <c r="D83" s="26"/>
      <c r="E83" s="26"/>
      <c r="F83" s="26"/>
      <c r="G83" s="26"/>
      <c r="H83" s="26"/>
      <c r="I83" s="7"/>
      <c r="J83" s="7"/>
    </row>
    <row r="84" spans="1:10">
      <c r="A84" s="95"/>
      <c r="B84" s="7"/>
      <c r="C84" s="26"/>
      <c r="D84" s="26"/>
      <c r="E84" s="26"/>
      <c r="F84" s="26"/>
      <c r="G84" s="26"/>
      <c r="H84" s="26"/>
      <c r="I84" s="7"/>
      <c r="J84" s="7"/>
    </row>
    <row r="85" spans="1:10">
      <c r="A85" s="95"/>
      <c r="B85" s="7"/>
      <c r="C85" s="26"/>
      <c r="D85" s="26"/>
      <c r="E85" s="26"/>
      <c r="F85" s="26"/>
      <c r="G85" s="26"/>
      <c r="H85" s="26"/>
      <c r="I85" s="7"/>
      <c r="J85" s="7"/>
    </row>
    <row r="86" spans="1:10">
      <c r="A86" s="95"/>
      <c r="B86" s="7"/>
      <c r="C86" s="26"/>
      <c r="D86" s="26"/>
      <c r="E86" s="26"/>
      <c r="F86" s="26"/>
      <c r="G86" s="26"/>
      <c r="H86" s="26"/>
      <c r="I86" s="7"/>
      <c r="J86" s="7"/>
    </row>
    <row r="87" spans="1:10">
      <c r="A87" s="95"/>
      <c r="B87" s="7"/>
      <c r="C87" s="26"/>
      <c r="D87" s="26"/>
      <c r="E87" s="26"/>
      <c r="F87" s="26"/>
      <c r="G87" s="26"/>
      <c r="H87" s="26"/>
      <c r="I87" s="7"/>
      <c r="J87" s="7"/>
    </row>
    <row r="88" spans="1:10">
      <c r="A88" s="95"/>
      <c r="B88" s="7"/>
      <c r="C88" s="26"/>
      <c r="D88" s="26"/>
      <c r="E88" s="26"/>
      <c r="F88" s="26"/>
      <c r="G88" s="26"/>
      <c r="H88" s="26"/>
      <c r="I88" s="7"/>
      <c r="J88" s="7"/>
    </row>
    <row r="89" spans="1:10">
      <c r="A89" s="95"/>
      <c r="B89" s="7"/>
      <c r="C89" s="26"/>
      <c r="D89" s="26"/>
      <c r="E89" s="26"/>
      <c r="F89" s="26"/>
      <c r="G89" s="26"/>
      <c r="H89" s="26"/>
      <c r="I89" s="7"/>
      <c r="J89" s="7"/>
    </row>
    <row r="90" spans="1:10">
      <c r="A90" s="95"/>
      <c r="B90" s="7"/>
      <c r="C90" s="26"/>
      <c r="D90" s="26"/>
      <c r="E90" s="26"/>
      <c r="F90" s="26"/>
      <c r="G90" s="26"/>
      <c r="H90" s="26"/>
      <c r="I90" s="7"/>
      <c r="J90" s="7"/>
    </row>
    <row r="91" spans="1:10">
      <c r="A91" s="95"/>
      <c r="B91" s="7"/>
      <c r="C91" s="26"/>
      <c r="D91" s="26"/>
      <c r="E91" s="26"/>
      <c r="F91" s="26"/>
      <c r="G91" s="26"/>
      <c r="H91" s="26"/>
      <c r="I91" s="7"/>
      <c r="J91" s="7"/>
    </row>
    <row r="92" spans="1:10">
      <c r="A92" s="95"/>
      <c r="B92" s="7"/>
      <c r="C92" s="26"/>
      <c r="D92" s="26"/>
      <c r="E92" s="26"/>
      <c r="F92" s="26"/>
      <c r="G92" s="26"/>
      <c r="H92" s="26"/>
      <c r="I92" s="7"/>
      <c r="J92" s="7"/>
    </row>
    <row r="93" spans="1:10">
      <c r="A93" s="95"/>
      <c r="B93" s="7"/>
      <c r="C93" s="26"/>
      <c r="D93" s="26"/>
      <c r="E93" s="26"/>
      <c r="F93" s="26"/>
      <c r="G93" s="26"/>
      <c r="H93" s="26"/>
      <c r="I93" s="7"/>
      <c r="J93" s="7"/>
    </row>
    <row r="94" spans="1:10">
      <c r="A94" s="95"/>
      <c r="B94" s="7"/>
      <c r="C94" s="26"/>
      <c r="D94" s="26"/>
      <c r="E94" s="26"/>
      <c r="F94" s="26"/>
      <c r="G94" s="26"/>
      <c r="H94" s="26"/>
      <c r="I94" s="7"/>
      <c r="J94" s="7"/>
    </row>
    <row r="95" spans="1:10">
      <c r="A95" s="95"/>
      <c r="B95" s="7"/>
      <c r="C95" s="26"/>
      <c r="D95" s="26"/>
      <c r="E95" s="26"/>
      <c r="F95" s="26"/>
      <c r="G95" s="26"/>
      <c r="H95" s="26"/>
      <c r="I95" s="7"/>
      <c r="J95" s="7"/>
    </row>
    <row r="96" spans="1:10">
      <c r="A96" s="95"/>
      <c r="B96" s="7"/>
      <c r="C96" s="26"/>
      <c r="D96" s="26"/>
      <c r="E96" s="26"/>
      <c r="F96" s="26"/>
      <c r="G96" s="26"/>
      <c r="H96" s="26"/>
      <c r="I96" s="7"/>
      <c r="J96" s="7"/>
    </row>
    <row r="97" spans="1:11">
      <c r="A97" s="95"/>
      <c r="B97" s="7"/>
      <c r="C97" s="26"/>
      <c r="D97" s="26"/>
      <c r="E97" s="26"/>
      <c r="F97" s="26"/>
      <c r="G97" s="26"/>
      <c r="H97" s="26"/>
      <c r="I97" s="7"/>
      <c r="J97" s="7"/>
    </row>
    <row r="98" spans="1:11">
      <c r="A98" s="95"/>
      <c r="B98" s="7"/>
      <c r="C98" s="26"/>
      <c r="D98" s="26"/>
      <c r="E98" s="26"/>
      <c r="F98" s="26"/>
      <c r="G98" s="26"/>
      <c r="H98" s="26"/>
      <c r="I98" s="7"/>
      <c r="J98" s="7"/>
    </row>
    <row r="99" spans="1:11">
      <c r="A99" s="95"/>
      <c r="B99" s="7"/>
      <c r="C99" s="26"/>
      <c r="D99" s="26"/>
      <c r="E99" s="26"/>
      <c r="F99" s="26"/>
      <c r="G99" s="26"/>
      <c r="H99" s="26"/>
      <c r="I99" s="7"/>
      <c r="J99" s="7"/>
    </row>
    <row r="100" spans="1:11">
      <c r="A100" s="95"/>
      <c r="B100" s="7"/>
      <c r="C100" s="26"/>
      <c r="D100" s="26"/>
      <c r="E100" s="26"/>
      <c r="F100" s="26"/>
      <c r="G100" s="26"/>
      <c r="H100" s="26"/>
      <c r="I100" s="7"/>
      <c r="J100" s="7"/>
    </row>
    <row r="101" spans="1:11">
      <c r="A101" s="95"/>
      <c r="B101" s="7"/>
      <c r="C101" s="26"/>
      <c r="D101" s="26"/>
      <c r="E101" s="26"/>
      <c r="F101" s="26"/>
      <c r="G101" s="26"/>
      <c r="H101" s="26"/>
      <c r="I101" s="7"/>
      <c r="J101" s="7"/>
    </row>
    <row r="102" spans="1:11">
      <c r="A102" s="95"/>
      <c r="B102" s="7"/>
      <c r="C102" s="26"/>
      <c r="D102" s="26"/>
      <c r="E102" s="26"/>
      <c r="F102" s="26"/>
      <c r="G102" s="26"/>
      <c r="H102" s="26"/>
      <c r="I102" s="7"/>
      <c r="J102" s="7"/>
    </row>
    <row r="103" spans="1:11">
      <c r="A103" s="95"/>
      <c r="B103" s="7"/>
      <c r="C103" s="26"/>
      <c r="D103" s="26"/>
      <c r="E103" s="26"/>
      <c r="F103" s="26"/>
      <c r="G103" s="26"/>
      <c r="H103" s="26"/>
      <c r="I103" s="7"/>
      <c r="J103" s="7"/>
    </row>
    <row r="104" spans="1:11">
      <c r="A104" s="95"/>
      <c r="B104" s="7"/>
      <c r="C104" s="26"/>
      <c r="D104" s="26"/>
      <c r="E104" s="26"/>
      <c r="F104" s="26"/>
      <c r="G104" s="26"/>
      <c r="H104" s="26"/>
      <c r="I104" s="7"/>
      <c r="J104" s="7"/>
    </row>
    <row r="105" spans="1:11">
      <c r="A105" s="95"/>
      <c r="B105" s="7"/>
      <c r="C105" s="26"/>
      <c r="D105" s="26"/>
      <c r="E105" s="26"/>
      <c r="F105" s="26"/>
      <c r="G105" s="26"/>
      <c r="H105" s="26"/>
      <c r="I105" s="7"/>
      <c r="J105" s="7"/>
    </row>
    <row r="106" spans="1:11">
      <c r="A106" s="95"/>
      <c r="B106" s="7"/>
      <c r="C106" s="26"/>
      <c r="D106" s="26"/>
      <c r="E106" s="26"/>
      <c r="F106" s="26"/>
      <c r="G106" s="26"/>
      <c r="H106" s="26"/>
      <c r="I106" s="7"/>
      <c r="J106" s="7"/>
    </row>
    <row r="107" spans="1:11">
      <c r="A107" s="95"/>
      <c r="B107" s="7"/>
      <c r="C107" s="26"/>
      <c r="D107" s="26"/>
      <c r="E107" s="26"/>
      <c r="F107" s="26"/>
      <c r="G107" s="26"/>
      <c r="H107" s="26"/>
      <c r="I107" s="7"/>
      <c r="J107" s="7"/>
    </row>
    <row r="108" spans="1:11">
      <c r="A108" s="95"/>
      <c r="B108" s="7"/>
      <c r="C108" s="26"/>
      <c r="D108" s="26"/>
      <c r="E108" s="26"/>
      <c r="F108" s="26"/>
      <c r="G108" s="26"/>
      <c r="H108" s="26"/>
      <c r="I108" s="7"/>
      <c r="J108" s="7"/>
    </row>
    <row r="109" spans="1:11">
      <c r="A109" s="95"/>
      <c r="B109" s="7"/>
      <c r="C109" s="26"/>
      <c r="D109" s="26"/>
      <c r="E109" s="26"/>
      <c r="F109" s="26"/>
      <c r="G109" s="26"/>
      <c r="H109" s="26"/>
      <c r="I109" s="7"/>
      <c r="J109" s="7"/>
    </row>
    <row r="110" spans="1:11">
      <c r="A110" s="95"/>
      <c r="B110" s="7"/>
      <c r="C110" s="26"/>
      <c r="D110" s="26"/>
      <c r="E110" s="26"/>
      <c r="F110" s="26"/>
      <c r="G110" s="26"/>
      <c r="H110" s="26"/>
      <c r="I110" s="7"/>
      <c r="J110" s="7"/>
      <c r="K110" s="17" t="s">
        <v>310</v>
      </c>
    </row>
    <row r="111" spans="1:11" ht="15.75" thickBot="1">
      <c r="A111" s="102"/>
      <c r="B111" s="101"/>
      <c r="C111" s="101"/>
      <c r="D111" s="101"/>
      <c r="E111" s="101"/>
      <c r="F111" s="101"/>
      <c r="G111" s="101"/>
      <c r="H111" s="101"/>
      <c r="I111" s="101"/>
      <c r="J111" s="101"/>
      <c r="K111" s="277"/>
    </row>
    <row r="112" spans="1:11" ht="18.75">
      <c r="A112" s="95"/>
      <c r="B112" s="7"/>
      <c r="C112" s="501" t="s">
        <v>113</v>
      </c>
      <c r="D112" s="501"/>
      <c r="E112" s="501"/>
      <c r="F112" s="501"/>
      <c r="G112" s="501"/>
      <c r="H112" s="217"/>
      <c r="I112" s="99" t="s">
        <v>112</v>
      </c>
      <c r="J112" s="98"/>
      <c r="K112" s="276"/>
    </row>
    <row r="113" spans="1:12" ht="15" customHeight="1">
      <c r="A113" s="95"/>
      <c r="B113" s="7"/>
      <c r="C113" s="502" t="s">
        <v>111</v>
      </c>
      <c r="D113" s="502"/>
      <c r="E113" s="502"/>
      <c r="F113" s="502"/>
      <c r="G113" s="502"/>
      <c r="H113" s="216"/>
      <c r="I113" s="631" t="s">
        <v>110</v>
      </c>
      <c r="J113" s="718"/>
      <c r="K113" s="276"/>
    </row>
    <row r="114" spans="1:12" ht="15" customHeight="1">
      <c r="A114" s="95"/>
      <c r="B114" s="7"/>
      <c r="C114" s="502"/>
      <c r="D114" s="502"/>
      <c r="E114" s="502"/>
      <c r="F114" s="502"/>
      <c r="G114" s="502"/>
      <c r="H114" s="216"/>
      <c r="I114" s="631"/>
      <c r="J114" s="718"/>
      <c r="K114" s="276"/>
    </row>
    <row r="115" spans="1:12" ht="15.75" thickBot="1">
      <c r="A115" s="95"/>
      <c r="B115" s="7"/>
      <c r="C115" s="7"/>
      <c r="D115" s="7"/>
      <c r="E115" s="7"/>
      <c r="F115" s="7"/>
      <c r="G115" s="7"/>
      <c r="H115" s="7"/>
      <c r="I115" s="97" t="s">
        <v>11</v>
      </c>
      <c r="J115" s="273" t="str">
        <f>J60</f>
        <v>07.05.2017</v>
      </c>
      <c r="K115" s="276"/>
    </row>
    <row r="116" spans="1:12">
      <c r="A116" s="95"/>
      <c r="B116" s="7"/>
      <c r="C116" s="214" t="s">
        <v>109</v>
      </c>
      <c r="D116" s="214" t="s">
        <v>239</v>
      </c>
      <c r="E116" s="214"/>
      <c r="F116" s="214"/>
      <c r="G116" s="214"/>
      <c r="H116" s="214"/>
      <c r="I116" s="214"/>
      <c r="J116" s="7"/>
      <c r="K116" s="276"/>
    </row>
    <row r="117" spans="1:12">
      <c r="A117" s="93"/>
      <c r="B117" s="92"/>
      <c r="C117" s="504" t="s">
        <v>108</v>
      </c>
      <c r="D117" s="504"/>
      <c r="E117" s="504"/>
      <c r="F117" s="504"/>
      <c r="G117" s="504"/>
      <c r="H117" s="212"/>
      <c r="I117" s="92" t="s">
        <v>107</v>
      </c>
      <c r="J117" s="211" t="str">
        <f>J62</f>
        <v>Barcarena</v>
      </c>
      <c r="K117" s="275"/>
    </row>
    <row r="118" spans="1:12">
      <c r="A118" s="783" t="str">
        <f>A63</f>
        <v>Ship's Routeing and Reporting Systems, Vessel Traffic Services, En-Route from</v>
      </c>
      <c r="B118" s="783"/>
      <c r="C118" s="783"/>
      <c r="D118" s="783"/>
      <c r="E118" s="783"/>
      <c r="F118" s="783"/>
      <c r="G118" s="783"/>
      <c r="H118" s="783"/>
      <c r="I118" s="783"/>
      <c r="J118" s="783"/>
      <c r="K118" s="783"/>
      <c r="L118" s="278"/>
    </row>
    <row r="165" spans="1:12">
      <c r="K165" s="17" t="s">
        <v>309</v>
      </c>
    </row>
    <row r="166" spans="1:12" ht="15.75" thickBot="1">
      <c r="A166" s="102"/>
      <c r="B166" s="101"/>
      <c r="C166" s="101"/>
      <c r="D166" s="101"/>
      <c r="E166" s="101"/>
      <c r="F166" s="101"/>
      <c r="G166" s="101"/>
      <c r="H166" s="101"/>
      <c r="I166" s="101"/>
      <c r="J166" s="101"/>
      <c r="K166" s="277"/>
    </row>
    <row r="167" spans="1:12" ht="18.75">
      <c r="A167" s="95"/>
      <c r="B167" s="7"/>
      <c r="C167" s="501" t="s">
        <v>113</v>
      </c>
      <c r="D167" s="501"/>
      <c r="E167" s="501"/>
      <c r="F167" s="501"/>
      <c r="G167" s="501"/>
      <c r="H167" s="217"/>
      <c r="I167" s="99" t="s">
        <v>112</v>
      </c>
      <c r="J167" s="98"/>
      <c r="K167" s="276"/>
    </row>
    <row r="168" spans="1:12" ht="15" customHeight="1">
      <c r="A168" s="95"/>
      <c r="B168" s="7"/>
      <c r="C168" s="502" t="s">
        <v>111</v>
      </c>
      <c r="D168" s="502"/>
      <c r="E168" s="502"/>
      <c r="F168" s="502"/>
      <c r="G168" s="502"/>
      <c r="H168" s="216"/>
      <c r="I168" s="631" t="s">
        <v>110</v>
      </c>
      <c r="J168" s="718"/>
      <c r="K168" s="276"/>
    </row>
    <row r="169" spans="1:12" ht="15" customHeight="1">
      <c r="A169" s="95"/>
      <c r="B169" s="7"/>
      <c r="C169" s="502"/>
      <c r="D169" s="502"/>
      <c r="E169" s="502"/>
      <c r="F169" s="502"/>
      <c r="G169" s="502"/>
      <c r="H169" s="216"/>
      <c r="I169" s="631"/>
      <c r="J169" s="718"/>
      <c r="K169" s="276"/>
    </row>
    <row r="170" spans="1:12" ht="15.75" thickBot="1">
      <c r="A170" s="95"/>
      <c r="B170" s="7"/>
      <c r="C170" s="7"/>
      <c r="D170" s="7"/>
      <c r="E170" s="7"/>
      <c r="F170" s="7"/>
      <c r="G170" s="7"/>
      <c r="H170" s="7"/>
      <c r="I170" s="97" t="s">
        <v>11</v>
      </c>
      <c r="J170" s="273" t="str">
        <f>J115</f>
        <v>07.05.2017</v>
      </c>
      <c r="K170" s="276"/>
    </row>
    <row r="171" spans="1:12">
      <c r="A171" s="95"/>
      <c r="B171" s="7"/>
      <c r="C171" s="214" t="s">
        <v>109</v>
      </c>
      <c r="D171" s="214" t="s">
        <v>239</v>
      </c>
      <c r="E171" s="214"/>
      <c r="F171" s="214"/>
      <c r="G171" s="214"/>
      <c r="H171" s="214"/>
      <c r="I171" s="214"/>
      <c r="J171" s="7"/>
      <c r="K171" s="276"/>
    </row>
    <row r="172" spans="1:12">
      <c r="A172" s="93"/>
      <c r="B172" s="92"/>
      <c r="C172" s="504" t="s">
        <v>108</v>
      </c>
      <c r="D172" s="504"/>
      <c r="E172" s="504"/>
      <c r="F172" s="504"/>
      <c r="G172" s="504"/>
      <c r="H172" s="212"/>
      <c r="I172" s="92" t="s">
        <v>107</v>
      </c>
      <c r="J172" s="211" t="s">
        <v>308</v>
      </c>
      <c r="K172" s="275"/>
    </row>
    <row r="173" spans="1:12">
      <c r="A173" s="782" t="str">
        <f>A118</f>
        <v>Ship's Routeing and Reporting Systems, Vessel Traffic Services, En-Route from</v>
      </c>
      <c r="B173" s="783"/>
      <c r="C173" s="783"/>
      <c r="D173" s="783"/>
      <c r="E173" s="783"/>
      <c r="F173" s="783"/>
      <c r="G173" s="783"/>
      <c r="H173" s="783"/>
      <c r="I173" s="783"/>
      <c r="J173" s="783"/>
      <c r="K173" s="783"/>
      <c r="L173" s="278"/>
    </row>
    <row r="174" spans="1:12">
      <c r="A174" s="95"/>
      <c r="B174" s="7"/>
      <c r="C174" s="26"/>
      <c r="D174" s="26"/>
      <c r="E174" s="26"/>
      <c r="F174" s="26"/>
      <c r="G174" s="26"/>
      <c r="H174" s="26"/>
      <c r="I174" s="7"/>
      <c r="J174" s="7"/>
    </row>
    <row r="175" spans="1:12">
      <c r="A175" s="95"/>
      <c r="B175" s="7"/>
      <c r="C175" s="26"/>
      <c r="D175" s="26"/>
      <c r="E175" s="26"/>
      <c r="F175" s="26"/>
      <c r="G175" s="26"/>
      <c r="H175" s="26"/>
      <c r="I175" s="7"/>
      <c r="J175" s="7"/>
    </row>
    <row r="176" spans="1:12">
      <c r="A176" s="95"/>
      <c r="B176" s="7"/>
      <c r="C176" s="26"/>
      <c r="D176" s="26"/>
      <c r="E176" s="26"/>
      <c r="F176" s="26"/>
      <c r="G176" s="26"/>
      <c r="H176" s="26"/>
      <c r="I176" s="7"/>
      <c r="J176" s="7"/>
    </row>
    <row r="177" spans="1:10">
      <c r="A177" s="95"/>
      <c r="B177" s="7"/>
      <c r="C177" s="26"/>
      <c r="D177" s="26"/>
      <c r="E177" s="26"/>
      <c r="F177" s="26"/>
      <c r="G177" s="26"/>
      <c r="H177" s="26"/>
      <c r="I177" s="7"/>
      <c r="J177" s="7"/>
    </row>
    <row r="178" spans="1:10">
      <c r="A178" s="95"/>
      <c r="B178" s="7"/>
      <c r="C178" s="26"/>
      <c r="D178" s="26"/>
      <c r="E178" s="26"/>
      <c r="F178" s="26"/>
      <c r="G178" s="26"/>
      <c r="H178" s="26"/>
      <c r="I178" s="7"/>
      <c r="J178" s="7"/>
    </row>
    <row r="179" spans="1:10">
      <c r="A179" s="95"/>
      <c r="B179" s="7"/>
      <c r="C179" s="26"/>
      <c r="D179" s="26"/>
      <c r="E179" s="26"/>
      <c r="F179" s="26"/>
      <c r="G179" s="26"/>
      <c r="H179" s="26"/>
      <c r="I179" s="7"/>
      <c r="J179" s="7"/>
    </row>
    <row r="180" spans="1:10">
      <c r="A180" s="95"/>
      <c r="B180" s="7"/>
      <c r="C180" s="26"/>
      <c r="D180" s="26"/>
      <c r="E180" s="26"/>
      <c r="F180" s="26"/>
      <c r="G180" s="26"/>
      <c r="H180" s="26"/>
      <c r="I180" s="7"/>
      <c r="J180" s="7"/>
    </row>
    <row r="181" spans="1:10">
      <c r="A181" s="95"/>
      <c r="B181" s="7"/>
      <c r="C181" s="26"/>
      <c r="D181" s="26"/>
      <c r="E181" s="26"/>
      <c r="F181" s="26"/>
      <c r="G181" s="26"/>
      <c r="H181" s="26"/>
      <c r="I181" s="7"/>
      <c r="J181" s="7"/>
    </row>
    <row r="182" spans="1:10">
      <c r="A182" s="95"/>
      <c r="B182" s="7"/>
      <c r="C182" s="26"/>
      <c r="D182" s="26"/>
      <c r="E182" s="26"/>
      <c r="F182" s="26"/>
      <c r="G182" s="26"/>
      <c r="H182" s="26"/>
      <c r="I182" s="7"/>
      <c r="J182" s="7"/>
    </row>
    <row r="183" spans="1:10">
      <c r="A183" s="95"/>
      <c r="B183" s="7"/>
      <c r="C183" s="26"/>
      <c r="D183" s="26"/>
      <c r="E183" s="26"/>
      <c r="F183" s="26"/>
      <c r="G183" s="26"/>
      <c r="H183" s="26"/>
      <c r="I183" s="7"/>
      <c r="J183" s="7"/>
    </row>
    <row r="184" spans="1:10">
      <c r="A184" s="95"/>
      <c r="B184" s="7"/>
      <c r="C184" s="26"/>
      <c r="D184" s="26"/>
      <c r="E184" s="26"/>
      <c r="F184" s="26"/>
      <c r="G184" s="26"/>
      <c r="H184" s="26"/>
      <c r="I184" s="7"/>
      <c r="J184" s="7"/>
    </row>
    <row r="185" spans="1:10">
      <c r="A185" s="95"/>
      <c r="B185" s="7"/>
      <c r="C185" s="26"/>
      <c r="D185" s="26"/>
      <c r="E185" s="26"/>
      <c r="F185" s="26"/>
      <c r="G185" s="26"/>
      <c r="H185" s="26"/>
      <c r="I185" s="7"/>
      <c r="J185" s="7"/>
    </row>
    <row r="186" spans="1:10">
      <c r="A186" s="95"/>
      <c r="B186" s="7"/>
      <c r="C186" s="26"/>
      <c r="D186" s="26"/>
      <c r="E186" s="26"/>
      <c r="F186" s="26"/>
      <c r="G186" s="26"/>
      <c r="H186" s="26"/>
      <c r="I186" s="7"/>
      <c r="J186" s="7"/>
    </row>
    <row r="187" spans="1:10">
      <c r="A187" s="95"/>
      <c r="B187" s="7"/>
      <c r="C187" s="26"/>
      <c r="D187" s="26"/>
      <c r="E187" s="26"/>
      <c r="F187" s="26"/>
      <c r="G187" s="26"/>
      <c r="H187" s="26"/>
      <c r="I187" s="7"/>
      <c r="J187" s="7"/>
    </row>
    <row r="188" spans="1:10">
      <c r="A188" s="95"/>
      <c r="B188" s="7"/>
      <c r="C188" s="26"/>
      <c r="D188" s="26"/>
      <c r="E188" s="26"/>
      <c r="F188" s="26"/>
      <c r="G188" s="26"/>
      <c r="H188" s="26"/>
      <c r="I188" s="7"/>
      <c r="J188" s="7"/>
    </row>
    <row r="189" spans="1:10">
      <c r="A189" s="95"/>
      <c r="B189" s="7"/>
      <c r="C189" s="26"/>
      <c r="D189" s="26"/>
      <c r="E189" s="26"/>
      <c r="F189" s="26"/>
      <c r="G189" s="26"/>
      <c r="H189" s="26"/>
      <c r="I189" s="7"/>
      <c r="J189" s="7"/>
    </row>
    <row r="190" spans="1:10">
      <c r="A190" s="95"/>
      <c r="B190" s="7"/>
      <c r="C190" s="26"/>
      <c r="D190" s="26"/>
      <c r="E190" s="26"/>
      <c r="F190" s="26"/>
      <c r="G190" s="26"/>
      <c r="H190" s="26"/>
      <c r="I190" s="7"/>
      <c r="J190" s="7"/>
    </row>
    <row r="191" spans="1:10">
      <c r="A191" s="95"/>
      <c r="B191" s="7"/>
      <c r="C191" s="26"/>
      <c r="D191" s="26"/>
      <c r="E191" s="26"/>
      <c r="F191" s="26"/>
      <c r="G191" s="26"/>
      <c r="H191" s="26"/>
      <c r="I191" s="7"/>
      <c r="J191" s="7"/>
    </row>
    <row r="192" spans="1:10">
      <c r="A192" s="95"/>
      <c r="B192" s="7"/>
      <c r="C192" s="26"/>
      <c r="D192" s="26"/>
      <c r="E192" s="26"/>
      <c r="F192" s="26"/>
      <c r="G192" s="26"/>
      <c r="H192" s="26"/>
      <c r="I192" s="7"/>
      <c r="J192" s="7"/>
    </row>
    <row r="193" spans="1:10">
      <c r="A193" s="95"/>
      <c r="B193" s="7"/>
      <c r="C193" s="26"/>
      <c r="D193" s="26"/>
      <c r="E193" s="26"/>
      <c r="F193" s="26"/>
      <c r="G193" s="26"/>
      <c r="H193" s="26"/>
      <c r="I193" s="7"/>
      <c r="J193" s="7"/>
    </row>
    <row r="194" spans="1:10">
      <c r="A194" s="95"/>
      <c r="B194" s="7"/>
      <c r="C194" s="26"/>
      <c r="D194" s="26"/>
      <c r="E194" s="26"/>
      <c r="F194" s="26"/>
      <c r="G194" s="26"/>
      <c r="H194" s="26"/>
      <c r="I194" s="7"/>
      <c r="J194" s="7"/>
    </row>
    <row r="195" spans="1:10">
      <c r="A195" s="95"/>
      <c r="B195" s="7"/>
      <c r="C195" s="26"/>
      <c r="D195" s="26"/>
      <c r="E195" s="26"/>
      <c r="F195" s="26"/>
      <c r="G195" s="26"/>
      <c r="H195" s="26"/>
      <c r="I195" s="7"/>
      <c r="J195" s="7"/>
    </row>
    <row r="196" spans="1:10">
      <c r="A196" s="95"/>
      <c r="B196" s="7"/>
      <c r="C196" s="26"/>
      <c r="D196" s="26"/>
      <c r="E196" s="26"/>
      <c r="F196" s="26"/>
      <c r="G196" s="26"/>
      <c r="H196" s="26"/>
      <c r="I196" s="7"/>
      <c r="J196" s="7"/>
    </row>
    <row r="197" spans="1:10">
      <c r="A197" s="95"/>
      <c r="B197" s="7"/>
      <c r="C197" s="26"/>
      <c r="D197" s="26"/>
      <c r="E197" s="26"/>
      <c r="F197" s="26"/>
      <c r="G197" s="26"/>
      <c r="H197" s="26"/>
      <c r="I197" s="7"/>
      <c r="J197" s="7"/>
    </row>
    <row r="198" spans="1:10">
      <c r="A198" s="95"/>
      <c r="B198" s="7"/>
      <c r="C198" s="26"/>
      <c r="D198" s="26"/>
      <c r="E198" s="26"/>
      <c r="F198" s="26"/>
      <c r="G198" s="26"/>
      <c r="H198" s="26"/>
      <c r="I198" s="7"/>
      <c r="J198" s="7"/>
    </row>
    <row r="199" spans="1:10">
      <c r="A199" s="95"/>
      <c r="B199" s="7"/>
      <c r="C199" s="26"/>
      <c r="D199" s="26"/>
      <c r="E199" s="26"/>
      <c r="F199" s="26"/>
      <c r="G199" s="26"/>
      <c r="H199" s="26"/>
      <c r="I199" s="7"/>
      <c r="J199" s="7"/>
    </row>
    <row r="200" spans="1:10">
      <c r="A200" s="95"/>
      <c r="B200" s="7"/>
      <c r="C200" s="26"/>
      <c r="D200" s="26"/>
      <c r="E200" s="26"/>
      <c r="F200" s="26"/>
      <c r="G200" s="26"/>
      <c r="H200" s="26"/>
      <c r="I200" s="7"/>
      <c r="J200" s="7"/>
    </row>
    <row r="201" spans="1:10">
      <c r="A201" s="95"/>
      <c r="B201" s="7"/>
      <c r="C201" s="26"/>
      <c r="D201" s="26"/>
      <c r="E201" s="26"/>
      <c r="F201" s="26"/>
      <c r="G201" s="26"/>
      <c r="H201" s="26"/>
      <c r="I201" s="7"/>
      <c r="J201" s="7"/>
    </row>
    <row r="202" spans="1:10">
      <c r="A202" s="95"/>
      <c r="B202" s="7"/>
      <c r="C202" s="26"/>
      <c r="D202" s="26"/>
      <c r="E202" s="26"/>
      <c r="F202" s="26"/>
      <c r="G202" s="26"/>
      <c r="H202" s="26"/>
      <c r="I202" s="7"/>
      <c r="J202" s="7"/>
    </row>
    <row r="203" spans="1:10">
      <c r="A203" s="95"/>
      <c r="B203" s="7"/>
      <c r="C203" s="26"/>
      <c r="D203" s="26"/>
      <c r="E203" s="26"/>
      <c r="F203" s="26"/>
      <c r="G203" s="26"/>
      <c r="H203" s="26"/>
      <c r="I203" s="7"/>
      <c r="J203" s="7"/>
    </row>
    <row r="204" spans="1:10">
      <c r="A204" s="95"/>
      <c r="B204" s="7"/>
      <c r="C204" s="26"/>
      <c r="D204" s="26"/>
      <c r="E204" s="26"/>
      <c r="F204" s="26"/>
      <c r="G204" s="26"/>
      <c r="H204" s="26"/>
      <c r="I204" s="7"/>
      <c r="J204" s="7"/>
    </row>
    <row r="205" spans="1:10">
      <c r="A205" s="95"/>
      <c r="B205" s="7"/>
      <c r="C205" s="26"/>
      <c r="D205" s="26"/>
      <c r="E205" s="26"/>
      <c r="F205" s="26"/>
      <c r="G205" s="26"/>
      <c r="H205" s="26"/>
      <c r="I205" s="7"/>
      <c r="J205" s="7"/>
    </row>
    <row r="206" spans="1:10">
      <c r="A206" s="95"/>
      <c r="B206" s="7"/>
      <c r="C206" s="26"/>
      <c r="D206" s="26"/>
      <c r="E206" s="26"/>
      <c r="F206" s="26"/>
      <c r="G206" s="26"/>
      <c r="H206" s="26"/>
      <c r="I206" s="7"/>
      <c r="J206" s="7"/>
    </row>
    <row r="207" spans="1:10">
      <c r="A207" s="95"/>
      <c r="B207" s="7"/>
      <c r="C207" s="26"/>
      <c r="D207" s="26"/>
      <c r="E207" s="26"/>
      <c r="F207" s="26"/>
      <c r="G207" s="26"/>
      <c r="H207" s="26"/>
      <c r="I207" s="7"/>
      <c r="J207" s="7"/>
    </row>
    <row r="208" spans="1:10">
      <c r="A208" s="95"/>
      <c r="B208" s="7"/>
      <c r="C208" s="26"/>
      <c r="D208" s="26"/>
      <c r="E208" s="26"/>
      <c r="F208" s="26"/>
      <c r="G208" s="26"/>
      <c r="H208" s="26"/>
      <c r="I208" s="7"/>
      <c r="J208" s="7"/>
    </row>
    <row r="209" spans="1:11">
      <c r="A209" s="95"/>
      <c r="B209" s="7"/>
      <c r="C209" s="26"/>
      <c r="D209" s="26"/>
      <c r="E209" s="26"/>
      <c r="F209" s="26"/>
      <c r="G209" s="26"/>
      <c r="H209" s="26"/>
      <c r="I209" s="7"/>
      <c r="J209" s="7"/>
    </row>
    <row r="210" spans="1:11">
      <c r="A210" s="95"/>
      <c r="B210" s="7"/>
      <c r="C210" s="26"/>
      <c r="D210" s="26"/>
      <c r="E210" s="26"/>
      <c r="F210" s="26"/>
      <c r="G210" s="26"/>
      <c r="H210" s="26"/>
      <c r="I210" s="7"/>
      <c r="J210" s="7"/>
    </row>
    <row r="211" spans="1:11">
      <c r="A211" s="95"/>
      <c r="B211" s="7"/>
      <c r="C211" s="26"/>
      <c r="D211" s="26"/>
      <c r="E211" s="26"/>
      <c r="F211" s="26"/>
      <c r="G211" s="26"/>
      <c r="H211" s="26"/>
      <c r="I211" s="7"/>
      <c r="J211" s="7"/>
    </row>
    <row r="212" spans="1:11">
      <c r="A212" s="95"/>
      <c r="B212" s="7"/>
      <c r="C212" s="26"/>
      <c r="D212" s="26"/>
      <c r="E212" s="26"/>
      <c r="F212" s="26"/>
      <c r="G212" s="26"/>
      <c r="H212" s="26"/>
      <c r="I212" s="7"/>
      <c r="J212" s="7"/>
    </row>
    <row r="213" spans="1:11">
      <c r="A213" s="95"/>
      <c r="B213" s="7"/>
      <c r="C213" s="26"/>
      <c r="D213" s="26"/>
      <c r="E213" s="26"/>
      <c r="F213" s="26"/>
      <c r="G213" s="26"/>
      <c r="H213" s="26"/>
      <c r="I213" s="7"/>
      <c r="J213" s="7"/>
    </row>
    <row r="214" spans="1:11">
      <c r="A214" s="95"/>
      <c r="B214" s="7"/>
      <c r="C214" s="26"/>
      <c r="D214" s="26"/>
      <c r="E214" s="26"/>
      <c r="F214" s="26"/>
      <c r="G214" s="26"/>
      <c r="H214" s="26"/>
      <c r="I214" s="7"/>
      <c r="J214" s="7"/>
    </row>
    <row r="215" spans="1:11">
      <c r="A215" s="95"/>
      <c r="B215" s="7"/>
      <c r="C215" s="26"/>
      <c r="D215" s="26"/>
      <c r="E215" s="26"/>
      <c r="F215" s="26"/>
      <c r="G215" s="26"/>
      <c r="H215" s="26"/>
      <c r="I215" s="7"/>
      <c r="J215" s="7"/>
    </row>
    <row r="216" spans="1:11">
      <c r="A216" s="95"/>
      <c r="B216" s="7"/>
      <c r="C216" s="26"/>
      <c r="D216" s="26"/>
      <c r="E216" s="26"/>
      <c r="F216" s="26"/>
      <c r="G216" s="26"/>
      <c r="H216" s="26"/>
      <c r="I216" s="7"/>
      <c r="J216" s="7"/>
    </row>
    <row r="217" spans="1:11">
      <c r="A217" s="95"/>
      <c r="B217" s="7"/>
      <c r="C217" s="26"/>
      <c r="D217" s="26"/>
      <c r="E217" s="26"/>
      <c r="F217" s="26"/>
      <c r="G217" s="26"/>
      <c r="H217" s="26"/>
      <c r="I217" s="7"/>
      <c r="J217" s="7"/>
    </row>
    <row r="218" spans="1:11" ht="27.75" customHeight="1">
      <c r="A218" s="95"/>
      <c r="B218" s="7"/>
      <c r="C218" s="26"/>
      <c r="D218" s="26"/>
      <c r="E218" s="26"/>
      <c r="F218" s="26"/>
      <c r="G218" s="26"/>
      <c r="H218" s="26"/>
      <c r="I218" s="7"/>
      <c r="J218" s="7"/>
    </row>
    <row r="219" spans="1:11">
      <c r="A219" s="95"/>
      <c r="B219" s="7"/>
      <c r="C219" s="26"/>
      <c r="D219" s="26"/>
      <c r="E219" s="26"/>
      <c r="F219" s="26"/>
      <c r="G219" s="26"/>
      <c r="H219" s="26"/>
      <c r="I219" s="7"/>
      <c r="J219" s="7"/>
      <c r="K219" s="17" t="s">
        <v>307</v>
      </c>
    </row>
    <row r="220" spans="1:11" ht="15.75" thickBot="1">
      <c r="A220" s="102"/>
      <c r="B220" s="101"/>
      <c r="C220" s="101"/>
      <c r="D220" s="101"/>
      <c r="E220" s="101"/>
      <c r="F220" s="101"/>
      <c r="G220" s="101"/>
      <c r="H220" s="101"/>
      <c r="I220" s="101"/>
      <c r="J220" s="101"/>
      <c r="K220" s="166"/>
    </row>
    <row r="221" spans="1:11" ht="18.75">
      <c r="A221" s="95"/>
      <c r="B221" s="7"/>
      <c r="C221" s="501" t="s">
        <v>113</v>
      </c>
      <c r="D221" s="501"/>
      <c r="E221" s="501"/>
      <c r="F221" s="501"/>
      <c r="G221" s="501"/>
      <c r="H221" s="217"/>
      <c r="I221" s="99" t="s">
        <v>112</v>
      </c>
      <c r="J221" s="98"/>
      <c r="K221" s="162"/>
    </row>
    <row r="222" spans="1:11" ht="15" customHeight="1">
      <c r="A222" s="95"/>
      <c r="B222" s="7"/>
      <c r="C222" s="502" t="s">
        <v>111</v>
      </c>
      <c r="D222" s="502"/>
      <c r="E222" s="502"/>
      <c r="F222" s="502"/>
      <c r="G222" s="502"/>
      <c r="H222" s="216"/>
      <c r="I222" s="631" t="s">
        <v>110</v>
      </c>
      <c r="J222" s="718"/>
      <c r="K222" s="162"/>
    </row>
    <row r="223" spans="1:11" ht="15" customHeight="1">
      <c r="A223" s="95"/>
      <c r="B223" s="7"/>
      <c r="C223" s="502"/>
      <c r="D223" s="502"/>
      <c r="E223" s="502"/>
      <c r="F223" s="502"/>
      <c r="G223" s="502"/>
      <c r="H223" s="216"/>
      <c r="I223" s="631"/>
      <c r="J223" s="718"/>
      <c r="K223" s="162"/>
    </row>
    <row r="224" spans="1:11" ht="15.75" thickBot="1">
      <c r="A224" s="95"/>
      <c r="B224" s="7"/>
      <c r="C224" s="7"/>
      <c r="D224" s="7"/>
      <c r="E224" s="7"/>
      <c r="F224" s="7"/>
      <c r="G224" s="7"/>
      <c r="H224" s="7"/>
      <c r="I224" s="97" t="s">
        <v>11</v>
      </c>
      <c r="J224" s="273" t="str">
        <f>J170</f>
        <v>07.05.2017</v>
      </c>
      <c r="K224" s="162"/>
    </row>
    <row r="225" spans="1:12">
      <c r="A225" s="95"/>
      <c r="B225" s="7"/>
      <c r="C225" s="214" t="s">
        <v>109</v>
      </c>
      <c r="D225" s="214" t="s">
        <v>239</v>
      </c>
      <c r="E225" s="214"/>
      <c r="F225" s="214"/>
      <c r="G225" s="214"/>
      <c r="H225" s="214"/>
      <c r="I225" s="214"/>
      <c r="J225" s="7"/>
      <c r="K225" s="162"/>
    </row>
    <row r="226" spans="1:12">
      <c r="A226" s="93"/>
      <c r="B226" s="92"/>
      <c r="C226" s="504" t="s">
        <v>108</v>
      </c>
      <c r="D226" s="504"/>
      <c r="E226" s="504"/>
      <c r="F226" s="504"/>
      <c r="G226" s="504"/>
      <c r="H226" s="212"/>
      <c r="I226" s="92" t="s">
        <v>107</v>
      </c>
      <c r="J226" s="211" t="str">
        <f>J172</f>
        <v>Alger</v>
      </c>
      <c r="K226" s="174"/>
    </row>
    <row r="227" spans="1:12">
      <c r="A227" s="782" t="str">
        <f>A173</f>
        <v>Ship's Routeing and Reporting Systems, Vessel Traffic Services, En-Route from</v>
      </c>
      <c r="B227" s="783"/>
      <c r="C227" s="783"/>
      <c r="D227" s="783"/>
      <c r="E227" s="783"/>
      <c r="F227" s="783"/>
      <c r="G227" s="783"/>
      <c r="H227" s="783"/>
      <c r="I227" s="783"/>
      <c r="J227" s="783"/>
      <c r="K227" s="783"/>
      <c r="L227" s="278"/>
    </row>
    <row r="228" spans="1:12">
      <c r="A228" s="95"/>
      <c r="B228" s="7"/>
      <c r="C228" s="26"/>
      <c r="D228" s="26"/>
      <c r="E228" s="26"/>
      <c r="F228" s="26"/>
      <c r="G228" s="26"/>
      <c r="H228" s="26"/>
      <c r="I228" s="7"/>
      <c r="J228" s="7"/>
    </row>
    <row r="229" spans="1:12">
      <c r="A229" s="95"/>
      <c r="B229" s="7"/>
      <c r="C229" s="26"/>
      <c r="D229" s="26"/>
      <c r="E229" s="26"/>
      <c r="F229" s="26"/>
      <c r="G229" s="26"/>
      <c r="H229" s="26"/>
      <c r="I229" s="7"/>
      <c r="J229" s="7"/>
    </row>
    <row r="230" spans="1:12">
      <c r="A230" s="95"/>
      <c r="B230" s="7"/>
      <c r="C230" s="26"/>
      <c r="D230" s="26"/>
      <c r="E230" s="26"/>
      <c r="F230" s="26"/>
      <c r="G230" s="26"/>
      <c r="H230" s="26"/>
      <c r="I230" s="7"/>
      <c r="J230" s="7"/>
    </row>
    <row r="231" spans="1:12">
      <c r="A231" s="95"/>
      <c r="B231" s="7"/>
      <c r="C231" s="26"/>
      <c r="D231" s="26"/>
      <c r="E231" s="26"/>
      <c r="F231" s="26"/>
      <c r="G231" s="26"/>
      <c r="H231" s="26"/>
      <c r="I231" s="7"/>
      <c r="J231" s="7"/>
    </row>
    <row r="232" spans="1:12">
      <c r="A232" s="95"/>
      <c r="B232" s="7"/>
      <c r="C232" s="26"/>
      <c r="D232" s="26"/>
      <c r="E232" s="26"/>
      <c r="F232" s="26"/>
      <c r="G232" s="26"/>
      <c r="H232" s="26"/>
      <c r="I232" s="7"/>
      <c r="J232" s="7"/>
    </row>
    <row r="233" spans="1:12">
      <c r="A233" s="95"/>
      <c r="B233" s="7"/>
      <c r="C233" s="26"/>
      <c r="D233" s="26"/>
      <c r="E233" s="26"/>
      <c r="F233" s="26"/>
      <c r="G233" s="26"/>
      <c r="H233" s="26"/>
      <c r="I233" s="7"/>
      <c r="J233" s="7"/>
    </row>
    <row r="234" spans="1:12">
      <c r="A234" s="95"/>
      <c r="B234" s="7"/>
      <c r="C234" s="26"/>
      <c r="D234" s="26"/>
      <c r="E234" s="26"/>
      <c r="F234" s="26"/>
      <c r="G234" s="26"/>
      <c r="H234" s="26"/>
      <c r="I234" s="7"/>
      <c r="J234" s="7"/>
    </row>
    <row r="235" spans="1:12">
      <c r="A235" s="95"/>
      <c r="B235" s="7"/>
      <c r="C235" s="26"/>
      <c r="D235" s="26"/>
      <c r="E235" s="26"/>
      <c r="F235" s="26"/>
      <c r="G235" s="26"/>
      <c r="H235" s="26"/>
      <c r="I235" s="7"/>
      <c r="J235" s="7"/>
    </row>
    <row r="236" spans="1:12">
      <c r="A236" s="95"/>
      <c r="B236" s="7"/>
      <c r="C236" s="26"/>
      <c r="D236" s="26"/>
      <c r="E236" s="26"/>
      <c r="F236" s="26"/>
      <c r="G236" s="26"/>
      <c r="H236" s="26"/>
      <c r="I236" s="7"/>
      <c r="J236" s="7"/>
    </row>
    <row r="237" spans="1:12">
      <c r="A237" s="95"/>
      <c r="B237" s="7"/>
      <c r="C237" s="26"/>
      <c r="D237" s="26"/>
      <c r="E237" s="26"/>
      <c r="F237" s="26"/>
      <c r="G237" s="26"/>
      <c r="H237" s="26"/>
      <c r="I237" s="7"/>
      <c r="J237" s="7"/>
    </row>
    <row r="238" spans="1:12">
      <c r="A238" s="95"/>
      <c r="B238" s="7"/>
      <c r="C238" s="26"/>
      <c r="D238" s="26"/>
      <c r="E238" s="26"/>
      <c r="F238" s="26"/>
      <c r="G238" s="26"/>
      <c r="H238" s="26"/>
      <c r="I238" s="7"/>
      <c r="J238" s="7"/>
    </row>
    <row r="239" spans="1:12">
      <c r="A239" s="95"/>
      <c r="B239" s="7"/>
      <c r="C239" s="26"/>
      <c r="D239" s="26"/>
      <c r="E239" s="26"/>
      <c r="F239" s="26"/>
      <c r="G239" s="26"/>
      <c r="H239" s="26"/>
      <c r="I239" s="7"/>
      <c r="J239" s="7"/>
    </row>
    <row r="240" spans="1:12">
      <c r="A240" s="95"/>
      <c r="B240" s="7"/>
      <c r="C240" s="26"/>
      <c r="D240" s="26"/>
      <c r="E240" s="26"/>
      <c r="F240" s="26"/>
      <c r="G240" s="26"/>
      <c r="H240" s="26"/>
      <c r="I240" s="7"/>
      <c r="J240" s="7"/>
    </row>
    <row r="241" spans="1:10">
      <c r="A241" s="95"/>
      <c r="B241" s="7"/>
      <c r="C241" s="26"/>
      <c r="D241" s="26"/>
      <c r="E241" s="26"/>
      <c r="F241" s="26"/>
      <c r="G241" s="26"/>
      <c r="H241" s="26"/>
      <c r="I241" s="7"/>
      <c r="J241" s="7"/>
    </row>
    <row r="242" spans="1:10">
      <c r="A242" s="95"/>
      <c r="B242" s="7"/>
      <c r="C242" s="26"/>
      <c r="D242" s="26"/>
      <c r="E242" s="26"/>
      <c r="F242" s="26"/>
      <c r="G242" s="26"/>
      <c r="H242" s="26"/>
      <c r="I242" s="7"/>
      <c r="J242" s="7"/>
    </row>
    <row r="243" spans="1:10">
      <c r="A243" s="95"/>
      <c r="B243" s="7"/>
      <c r="C243" s="26"/>
      <c r="D243" s="26"/>
      <c r="E243" s="26"/>
      <c r="F243" s="26"/>
      <c r="G243" s="26"/>
      <c r="H243" s="26"/>
      <c r="I243" s="7"/>
      <c r="J243" s="7"/>
    </row>
    <row r="244" spans="1:10">
      <c r="A244" s="95"/>
      <c r="B244" s="7"/>
      <c r="C244" s="26"/>
      <c r="D244" s="26"/>
      <c r="E244" s="26"/>
      <c r="F244" s="26"/>
      <c r="G244" s="26"/>
      <c r="H244" s="26"/>
      <c r="I244" s="7"/>
      <c r="J244" s="7"/>
    </row>
    <row r="245" spans="1:10">
      <c r="A245" s="95"/>
      <c r="B245" s="7"/>
      <c r="C245" s="26"/>
      <c r="D245" s="26"/>
      <c r="E245" s="26"/>
      <c r="F245" s="26"/>
      <c r="G245" s="26"/>
      <c r="H245" s="26"/>
      <c r="I245" s="7"/>
      <c r="J245" s="7"/>
    </row>
    <row r="246" spans="1:10">
      <c r="A246" s="95"/>
      <c r="B246" s="7"/>
      <c r="C246" s="26"/>
      <c r="D246" s="26"/>
      <c r="E246" s="26"/>
      <c r="F246" s="26"/>
      <c r="G246" s="26"/>
      <c r="H246" s="26"/>
      <c r="I246" s="7"/>
      <c r="J246" s="7"/>
    </row>
    <row r="247" spans="1:10">
      <c r="A247" s="95"/>
      <c r="B247" s="7"/>
      <c r="C247" s="26"/>
      <c r="D247" s="26"/>
      <c r="E247" s="26"/>
      <c r="F247" s="26"/>
      <c r="G247" s="26"/>
      <c r="H247" s="26"/>
      <c r="I247" s="7"/>
      <c r="J247" s="7"/>
    </row>
    <row r="248" spans="1:10">
      <c r="A248" s="95"/>
      <c r="B248" s="7"/>
      <c r="C248" s="26"/>
      <c r="D248" s="26"/>
      <c r="E248" s="26"/>
      <c r="F248" s="26"/>
      <c r="G248" s="26"/>
      <c r="H248" s="26"/>
      <c r="I248" s="7"/>
      <c r="J248" s="7"/>
    </row>
    <row r="249" spans="1:10">
      <c r="A249" s="95"/>
      <c r="B249" s="7"/>
      <c r="C249" s="26"/>
      <c r="D249" s="26"/>
      <c r="E249" s="26"/>
      <c r="F249" s="26"/>
      <c r="G249" s="26"/>
      <c r="H249" s="26"/>
      <c r="I249" s="7"/>
      <c r="J249" s="7"/>
    </row>
    <row r="250" spans="1:10">
      <c r="A250" s="95"/>
      <c r="B250" s="7"/>
      <c r="C250" s="26"/>
      <c r="D250" s="26"/>
      <c r="E250" s="26"/>
      <c r="F250" s="26"/>
      <c r="G250" s="26"/>
      <c r="H250" s="26"/>
      <c r="I250" s="7"/>
      <c r="J250" s="7"/>
    </row>
    <row r="251" spans="1:10">
      <c r="A251" s="95"/>
      <c r="B251" s="7"/>
      <c r="C251" s="26"/>
      <c r="D251" s="26"/>
      <c r="E251" s="26"/>
      <c r="F251" s="26"/>
      <c r="G251" s="26"/>
      <c r="H251" s="26"/>
      <c r="I251" s="7"/>
      <c r="J251" s="7"/>
    </row>
    <row r="252" spans="1:10">
      <c r="A252" s="95"/>
      <c r="B252" s="7"/>
      <c r="C252" s="26"/>
      <c r="D252" s="26"/>
      <c r="E252" s="26"/>
      <c r="F252" s="26"/>
      <c r="G252" s="26"/>
      <c r="H252" s="26"/>
      <c r="I252" s="7"/>
      <c r="J252" s="7"/>
    </row>
    <row r="253" spans="1:10">
      <c r="A253" s="95"/>
      <c r="B253" s="7"/>
      <c r="C253" s="26"/>
      <c r="D253" s="26"/>
      <c r="E253" s="26"/>
      <c r="F253" s="26"/>
      <c r="G253" s="26"/>
      <c r="H253" s="26"/>
      <c r="I253" s="7"/>
      <c r="J253" s="7"/>
    </row>
    <row r="254" spans="1:10">
      <c r="A254" s="95"/>
      <c r="B254" s="7"/>
      <c r="C254" s="26"/>
      <c r="D254" s="26"/>
      <c r="E254" s="26"/>
      <c r="F254" s="26"/>
      <c r="G254" s="26"/>
      <c r="H254" s="26"/>
      <c r="I254" s="7"/>
      <c r="J254" s="7"/>
    </row>
    <row r="255" spans="1:10">
      <c r="A255" s="95"/>
      <c r="B255" s="7"/>
      <c r="C255" s="26"/>
      <c r="D255" s="26"/>
      <c r="E255" s="26"/>
      <c r="F255" s="26"/>
      <c r="G255" s="26"/>
      <c r="H255" s="26"/>
      <c r="I255" s="7"/>
      <c r="J255" s="7"/>
    </row>
    <row r="256" spans="1:10">
      <c r="A256" s="95"/>
      <c r="B256" s="7"/>
      <c r="C256" s="26"/>
      <c r="D256" s="26"/>
      <c r="E256" s="26"/>
      <c r="F256" s="26"/>
      <c r="G256" s="26"/>
      <c r="H256" s="26"/>
      <c r="I256" s="7"/>
      <c r="J256" s="7"/>
    </row>
    <row r="257" spans="1:10">
      <c r="A257" s="95"/>
      <c r="B257" s="7"/>
      <c r="C257" s="26"/>
      <c r="D257" s="26"/>
      <c r="E257" s="26"/>
      <c r="F257" s="26"/>
      <c r="G257" s="26"/>
      <c r="H257" s="26"/>
      <c r="I257" s="7"/>
      <c r="J257" s="7"/>
    </row>
    <row r="258" spans="1:10">
      <c r="A258" s="95"/>
      <c r="B258" s="7"/>
      <c r="C258" s="26"/>
      <c r="D258" s="26"/>
      <c r="E258" s="26"/>
      <c r="F258" s="26"/>
      <c r="G258" s="26"/>
      <c r="H258" s="26"/>
      <c r="I258" s="7"/>
      <c r="J258" s="7"/>
    </row>
    <row r="259" spans="1:10">
      <c r="A259" s="95"/>
      <c r="B259" s="7"/>
      <c r="C259" s="26"/>
      <c r="D259" s="26"/>
      <c r="E259" s="26"/>
      <c r="F259" s="26"/>
      <c r="G259" s="26"/>
      <c r="H259" s="26"/>
      <c r="I259" s="7"/>
      <c r="J259" s="7"/>
    </row>
    <row r="260" spans="1:10">
      <c r="A260" s="95"/>
      <c r="B260" s="7"/>
      <c r="C260" s="26"/>
      <c r="D260" s="26"/>
      <c r="E260" s="26"/>
      <c r="F260" s="26"/>
      <c r="G260" s="26"/>
      <c r="H260" s="26"/>
      <c r="I260" s="7"/>
      <c r="J260" s="7"/>
    </row>
    <row r="261" spans="1:10">
      <c r="A261" s="95"/>
      <c r="B261" s="7"/>
      <c r="C261" s="26"/>
      <c r="D261" s="26"/>
      <c r="E261" s="26"/>
      <c r="F261" s="26"/>
      <c r="G261" s="26"/>
      <c r="H261" s="26"/>
      <c r="I261" s="7"/>
      <c r="J261" s="7"/>
    </row>
    <row r="262" spans="1:10">
      <c r="A262" s="95"/>
      <c r="B262" s="7"/>
      <c r="C262" s="26"/>
      <c r="D262" s="26"/>
      <c r="E262" s="26"/>
      <c r="F262" s="26"/>
      <c r="G262" s="26"/>
      <c r="H262" s="26"/>
      <c r="I262" s="7"/>
      <c r="J262" s="7"/>
    </row>
    <row r="263" spans="1:10">
      <c r="A263" s="95"/>
      <c r="B263" s="7"/>
      <c r="C263" s="26"/>
      <c r="D263" s="26"/>
      <c r="E263" s="26"/>
      <c r="F263" s="26"/>
      <c r="G263" s="26"/>
      <c r="H263" s="26"/>
      <c r="I263" s="7"/>
      <c r="J263" s="7"/>
    </row>
    <row r="264" spans="1:10">
      <c r="A264" s="95"/>
      <c r="B264" s="7"/>
      <c r="C264" s="26"/>
      <c r="D264" s="26"/>
      <c r="E264" s="26"/>
      <c r="F264" s="26"/>
      <c r="G264" s="26"/>
      <c r="H264" s="26"/>
      <c r="I264" s="7"/>
      <c r="J264" s="7"/>
    </row>
    <row r="265" spans="1:10">
      <c r="A265" s="95"/>
      <c r="B265" s="7"/>
      <c r="C265" s="26"/>
      <c r="D265" s="26"/>
      <c r="E265" s="26"/>
      <c r="F265" s="26"/>
      <c r="G265" s="26"/>
      <c r="H265" s="26"/>
      <c r="I265" s="7"/>
      <c r="J265" s="7"/>
    </row>
    <row r="266" spans="1:10">
      <c r="A266" s="95"/>
      <c r="B266" s="7"/>
      <c r="C266" s="26"/>
      <c r="D266" s="26"/>
      <c r="E266" s="26"/>
      <c r="F266" s="26"/>
      <c r="G266" s="26"/>
      <c r="H266" s="26"/>
      <c r="I266" s="7"/>
      <c r="J266" s="7"/>
    </row>
    <row r="267" spans="1:10">
      <c r="A267" s="95"/>
      <c r="B267" s="7"/>
      <c r="C267" s="26"/>
      <c r="D267" s="26"/>
      <c r="E267" s="26"/>
      <c r="F267" s="26"/>
      <c r="G267" s="26"/>
      <c r="H267" s="26"/>
      <c r="I267" s="7"/>
      <c r="J267" s="7"/>
    </row>
    <row r="268" spans="1:10">
      <c r="A268" s="95"/>
      <c r="B268" s="7"/>
      <c r="C268" s="26"/>
      <c r="D268" s="26"/>
      <c r="E268" s="26"/>
      <c r="F268" s="26"/>
      <c r="G268" s="26"/>
      <c r="H268" s="26"/>
      <c r="I268" s="7"/>
      <c r="J268" s="7"/>
    </row>
    <row r="269" spans="1:10">
      <c r="A269" s="95"/>
      <c r="B269" s="7"/>
      <c r="C269" s="26"/>
      <c r="D269" s="26"/>
      <c r="E269" s="26"/>
      <c r="F269" s="26"/>
      <c r="G269" s="26"/>
      <c r="H269" s="26"/>
      <c r="I269" s="7"/>
      <c r="J269" s="7"/>
    </row>
    <row r="270" spans="1:10">
      <c r="A270" s="95"/>
      <c r="B270" s="7"/>
      <c r="C270" s="26"/>
      <c r="D270" s="26"/>
      <c r="E270" s="26"/>
      <c r="F270" s="26"/>
      <c r="G270" s="26"/>
      <c r="H270" s="26"/>
      <c r="I270" s="7"/>
      <c r="J270" s="7"/>
    </row>
    <row r="271" spans="1:10">
      <c r="A271" s="95"/>
      <c r="B271" s="7"/>
      <c r="C271" s="26"/>
      <c r="D271" s="26"/>
      <c r="E271" s="26"/>
      <c r="F271" s="26"/>
      <c r="G271" s="26"/>
      <c r="H271" s="26"/>
      <c r="I271" s="7"/>
      <c r="J271" s="7"/>
    </row>
    <row r="272" spans="1:10" ht="29.25" customHeight="1">
      <c r="A272" s="95"/>
      <c r="B272" s="7"/>
      <c r="C272" s="26"/>
      <c r="D272" s="26"/>
      <c r="E272" s="26"/>
      <c r="F272" s="26"/>
      <c r="G272" s="26"/>
      <c r="H272" s="26"/>
      <c r="I272" s="7"/>
      <c r="J272" s="7"/>
    </row>
    <row r="273" spans="1:12">
      <c r="A273" s="95"/>
      <c r="B273" s="7"/>
      <c r="C273" s="26"/>
      <c r="D273" s="26"/>
      <c r="E273" s="26"/>
      <c r="F273" s="26"/>
      <c r="G273" s="26"/>
      <c r="H273" s="26"/>
      <c r="I273" s="7"/>
      <c r="J273" s="7"/>
      <c r="K273" s="17" t="s">
        <v>306</v>
      </c>
    </row>
    <row r="274" spans="1:12" ht="15.75" thickBot="1">
      <c r="A274" s="102"/>
      <c r="B274" s="101"/>
      <c r="C274" s="101"/>
      <c r="D274" s="101"/>
      <c r="E274" s="101"/>
      <c r="F274" s="101"/>
      <c r="G274" s="101"/>
      <c r="H274" s="101"/>
      <c r="I274" s="101"/>
      <c r="J274" s="101"/>
      <c r="K274" s="166"/>
    </row>
    <row r="275" spans="1:12" ht="18.75">
      <c r="A275" s="95"/>
      <c r="B275" s="7"/>
      <c r="C275" s="501" t="s">
        <v>113</v>
      </c>
      <c r="D275" s="501"/>
      <c r="E275" s="501"/>
      <c r="F275" s="501"/>
      <c r="G275" s="501"/>
      <c r="H275" s="217"/>
      <c r="I275" s="99" t="s">
        <v>112</v>
      </c>
      <c r="J275" s="98"/>
      <c r="K275" s="162"/>
    </row>
    <row r="276" spans="1:12" ht="15" customHeight="1">
      <c r="A276" s="95"/>
      <c r="B276" s="7"/>
      <c r="C276" s="502" t="s">
        <v>111</v>
      </c>
      <c r="D276" s="502"/>
      <c r="E276" s="502"/>
      <c r="F276" s="502"/>
      <c r="G276" s="502"/>
      <c r="H276" s="216"/>
      <c r="I276" s="631" t="s">
        <v>110</v>
      </c>
      <c r="J276" s="718"/>
      <c r="K276" s="162"/>
    </row>
    <row r="277" spans="1:12" ht="15" customHeight="1">
      <c r="A277" s="95"/>
      <c r="B277" s="7"/>
      <c r="C277" s="502"/>
      <c r="D277" s="502"/>
      <c r="E277" s="502"/>
      <c r="F277" s="502"/>
      <c r="G277" s="502"/>
      <c r="H277" s="216"/>
      <c r="I277" s="631"/>
      <c r="J277" s="718"/>
      <c r="K277" s="162"/>
    </row>
    <row r="278" spans="1:12" ht="15.75" thickBot="1">
      <c r="A278" s="95"/>
      <c r="B278" s="7"/>
      <c r="C278" s="7"/>
      <c r="D278" s="7"/>
      <c r="E278" s="7"/>
      <c r="F278" s="7"/>
      <c r="G278" s="7"/>
      <c r="H278" s="7"/>
      <c r="I278" s="97" t="s">
        <v>11</v>
      </c>
      <c r="J278" s="273" t="str">
        <f>J224</f>
        <v>07.05.2017</v>
      </c>
      <c r="K278" s="162"/>
    </row>
    <row r="279" spans="1:12">
      <c r="A279" s="95"/>
      <c r="B279" s="7"/>
      <c r="C279" s="214" t="s">
        <v>109</v>
      </c>
      <c r="D279" s="214" t="s">
        <v>239</v>
      </c>
      <c r="E279" s="214"/>
      <c r="F279" s="214"/>
      <c r="G279" s="214"/>
      <c r="H279" s="214"/>
      <c r="I279" s="214"/>
      <c r="J279" s="7"/>
      <c r="K279" s="162"/>
    </row>
    <row r="280" spans="1:12">
      <c r="A280" s="93"/>
      <c r="B280" s="92"/>
      <c r="C280" s="504" t="s">
        <v>108</v>
      </c>
      <c r="D280" s="504"/>
      <c r="E280" s="504"/>
      <c r="F280" s="504"/>
      <c r="G280" s="504"/>
      <c r="H280" s="212"/>
      <c r="I280" s="92" t="s">
        <v>107</v>
      </c>
      <c r="J280" s="211" t="str">
        <f>J226</f>
        <v>Alger</v>
      </c>
      <c r="K280" s="174"/>
    </row>
    <row r="281" spans="1:12">
      <c r="A281" s="782" t="str">
        <f>A227</f>
        <v>Ship's Routeing and Reporting Systems, Vessel Traffic Services, En-Route from</v>
      </c>
      <c r="B281" s="783"/>
      <c r="C281" s="783"/>
      <c r="D281" s="783"/>
      <c r="E281" s="783"/>
      <c r="F281" s="783"/>
      <c r="G281" s="783"/>
      <c r="H281" s="783"/>
      <c r="I281" s="783"/>
      <c r="J281" s="783"/>
      <c r="K281" s="783"/>
      <c r="L281" s="278"/>
    </row>
    <row r="282" spans="1:12">
      <c r="A282" s="95"/>
      <c r="B282" s="7"/>
      <c r="C282" s="26"/>
      <c r="D282" s="26"/>
      <c r="E282" s="26"/>
      <c r="F282" s="26"/>
      <c r="G282" s="26"/>
      <c r="H282" s="26"/>
      <c r="I282" s="7"/>
      <c r="J282" s="7"/>
    </row>
    <row r="283" spans="1:12">
      <c r="A283" s="95"/>
      <c r="B283" s="7"/>
      <c r="C283" s="26"/>
      <c r="D283" s="26"/>
      <c r="E283" s="26"/>
      <c r="F283" s="26"/>
      <c r="G283" s="26"/>
      <c r="H283" s="26"/>
      <c r="I283" s="7"/>
      <c r="J283" s="7"/>
    </row>
    <row r="284" spans="1:12">
      <c r="A284" s="95"/>
      <c r="B284" s="7"/>
      <c r="C284" s="26"/>
      <c r="D284" s="26"/>
      <c r="E284" s="26"/>
      <c r="F284" s="26"/>
      <c r="G284" s="26"/>
      <c r="H284" s="26"/>
      <c r="I284" s="7"/>
      <c r="J284" s="7"/>
    </row>
    <row r="285" spans="1:12">
      <c r="A285" s="95"/>
      <c r="B285" s="7"/>
      <c r="C285" s="26"/>
      <c r="D285" s="26"/>
      <c r="E285" s="26"/>
      <c r="F285" s="26"/>
      <c r="G285" s="26"/>
      <c r="H285" s="26"/>
      <c r="I285" s="7"/>
      <c r="J285" s="7"/>
    </row>
    <row r="286" spans="1:12">
      <c r="A286" s="95"/>
      <c r="B286" s="7"/>
      <c r="C286" s="26"/>
      <c r="D286" s="26"/>
      <c r="E286" s="26"/>
      <c r="F286" s="26"/>
      <c r="G286" s="26"/>
      <c r="H286" s="26"/>
      <c r="I286" s="7"/>
      <c r="J286" s="7"/>
    </row>
    <row r="287" spans="1:12">
      <c r="A287" s="95"/>
      <c r="B287" s="7"/>
      <c r="C287" s="26"/>
      <c r="D287" s="26"/>
      <c r="E287" s="26"/>
      <c r="F287" s="26"/>
      <c r="G287" s="26"/>
      <c r="H287" s="26"/>
      <c r="I287" s="7"/>
      <c r="J287" s="7"/>
    </row>
    <row r="288" spans="1:12">
      <c r="A288" s="95"/>
      <c r="B288" s="7"/>
      <c r="C288" s="26"/>
      <c r="D288" s="26"/>
      <c r="E288" s="26"/>
      <c r="F288" s="26"/>
      <c r="G288" s="26"/>
      <c r="H288" s="26"/>
      <c r="I288" s="7"/>
      <c r="J288" s="7"/>
    </row>
    <row r="289" spans="1:10">
      <c r="A289" s="95"/>
      <c r="B289" s="7"/>
      <c r="C289" s="26"/>
      <c r="D289" s="26"/>
      <c r="E289" s="26"/>
      <c r="F289" s="26"/>
      <c r="G289" s="26"/>
      <c r="H289" s="26"/>
      <c r="I289" s="7"/>
      <c r="J289" s="7"/>
    </row>
    <row r="290" spans="1:10">
      <c r="A290" s="95"/>
      <c r="B290" s="7"/>
      <c r="C290" s="26"/>
      <c r="D290" s="26"/>
      <c r="E290" s="26"/>
      <c r="F290" s="26"/>
      <c r="G290" s="26"/>
      <c r="H290" s="26"/>
      <c r="I290" s="7"/>
      <c r="J290" s="7"/>
    </row>
    <row r="291" spans="1:10">
      <c r="A291" s="95"/>
      <c r="B291" s="7"/>
      <c r="C291" s="26"/>
      <c r="D291" s="26"/>
      <c r="E291" s="26"/>
      <c r="F291" s="26"/>
      <c r="G291" s="26"/>
      <c r="H291" s="26"/>
      <c r="I291" s="7"/>
      <c r="J291" s="7"/>
    </row>
    <row r="292" spans="1:10">
      <c r="A292" s="95"/>
      <c r="B292" s="7"/>
      <c r="C292" s="26"/>
      <c r="D292" s="26"/>
      <c r="E292" s="26"/>
      <c r="F292" s="26"/>
      <c r="G292" s="26"/>
      <c r="H292" s="26"/>
      <c r="I292" s="7"/>
      <c r="J292" s="7"/>
    </row>
    <row r="293" spans="1:10">
      <c r="A293" s="95"/>
      <c r="B293" s="7"/>
      <c r="C293" s="26"/>
      <c r="D293" s="26"/>
      <c r="E293" s="26"/>
      <c r="F293" s="26"/>
      <c r="G293" s="26"/>
      <c r="H293" s="26"/>
      <c r="I293" s="7"/>
      <c r="J293" s="7"/>
    </row>
    <row r="294" spans="1:10">
      <c r="A294" s="95"/>
      <c r="B294" s="7"/>
      <c r="C294" s="26"/>
      <c r="D294" s="26"/>
      <c r="E294" s="26"/>
      <c r="F294" s="26"/>
      <c r="G294" s="26"/>
      <c r="H294" s="26"/>
      <c r="I294" s="7"/>
      <c r="J294" s="7"/>
    </row>
    <row r="295" spans="1:10">
      <c r="A295" s="95"/>
      <c r="B295" s="7"/>
      <c r="C295" s="26"/>
      <c r="D295" s="26"/>
      <c r="E295" s="26"/>
      <c r="F295" s="26"/>
      <c r="G295" s="26"/>
      <c r="H295" s="26"/>
      <c r="I295" s="7"/>
      <c r="J295" s="7"/>
    </row>
    <row r="296" spans="1:10">
      <c r="A296" s="95"/>
      <c r="B296" s="7"/>
      <c r="C296" s="26"/>
      <c r="D296" s="26"/>
      <c r="E296" s="26"/>
      <c r="F296" s="26"/>
      <c r="G296" s="26"/>
      <c r="H296" s="26"/>
      <c r="I296" s="7"/>
      <c r="J296" s="7"/>
    </row>
    <row r="297" spans="1:10">
      <c r="A297" s="95"/>
      <c r="B297" s="7"/>
      <c r="C297" s="26"/>
      <c r="D297" s="26"/>
      <c r="E297" s="26"/>
      <c r="F297" s="26"/>
      <c r="G297" s="26"/>
      <c r="H297" s="26"/>
      <c r="I297" s="7"/>
      <c r="J297" s="7"/>
    </row>
    <row r="298" spans="1:10">
      <c r="A298" s="95"/>
      <c r="B298" s="7"/>
      <c r="C298" s="26"/>
      <c r="D298" s="26"/>
      <c r="E298" s="26"/>
      <c r="F298" s="26"/>
      <c r="G298" s="26"/>
      <c r="H298" s="26"/>
      <c r="I298" s="7"/>
      <c r="J298" s="7"/>
    </row>
    <row r="299" spans="1:10">
      <c r="A299" s="95"/>
      <c r="B299" s="7"/>
      <c r="C299" s="26"/>
      <c r="D299" s="26"/>
      <c r="E299" s="26"/>
      <c r="F299" s="26"/>
      <c r="G299" s="26"/>
      <c r="H299" s="26"/>
      <c r="I299" s="7"/>
      <c r="J299" s="7"/>
    </row>
    <row r="300" spans="1:10">
      <c r="A300" s="95"/>
      <c r="B300" s="7"/>
      <c r="C300" s="26"/>
      <c r="D300" s="26"/>
      <c r="E300" s="26"/>
      <c r="F300" s="26"/>
      <c r="G300" s="26"/>
      <c r="H300" s="26"/>
      <c r="I300" s="7"/>
      <c r="J300" s="7"/>
    </row>
    <row r="301" spans="1:10">
      <c r="A301" s="95"/>
      <c r="B301" s="7"/>
      <c r="C301" s="26"/>
      <c r="D301" s="26"/>
      <c r="E301" s="26"/>
      <c r="F301" s="26"/>
      <c r="G301" s="26"/>
      <c r="H301" s="26"/>
      <c r="I301" s="7"/>
      <c r="J301" s="7"/>
    </row>
    <row r="302" spans="1:10">
      <c r="A302" s="95"/>
      <c r="B302" s="7"/>
      <c r="C302" s="26"/>
      <c r="D302" s="26"/>
      <c r="E302" s="26"/>
      <c r="F302" s="26"/>
      <c r="G302" s="26"/>
      <c r="H302" s="26"/>
      <c r="I302" s="7"/>
      <c r="J302" s="7"/>
    </row>
    <row r="303" spans="1:10">
      <c r="A303" s="95"/>
      <c r="B303" s="7"/>
      <c r="C303" s="26"/>
      <c r="D303" s="26"/>
      <c r="E303" s="26"/>
      <c r="F303" s="26"/>
      <c r="G303" s="26"/>
      <c r="H303" s="26"/>
      <c r="I303" s="7"/>
      <c r="J303" s="7"/>
    </row>
    <row r="304" spans="1:10">
      <c r="A304" s="95"/>
      <c r="B304" s="7"/>
      <c r="C304" s="26"/>
      <c r="D304" s="26"/>
      <c r="E304" s="26"/>
      <c r="F304" s="26"/>
      <c r="G304" s="26"/>
      <c r="H304" s="26"/>
      <c r="I304" s="7"/>
      <c r="J304" s="7"/>
    </row>
    <row r="305" spans="1:10">
      <c r="A305" s="95"/>
      <c r="B305" s="7"/>
      <c r="C305" s="26"/>
      <c r="D305" s="26"/>
      <c r="E305" s="26"/>
      <c r="F305" s="26"/>
      <c r="G305" s="26"/>
      <c r="H305" s="26"/>
      <c r="I305" s="7"/>
      <c r="J305" s="7"/>
    </row>
    <row r="306" spans="1:10">
      <c r="A306" s="95"/>
      <c r="B306" s="7"/>
      <c r="C306" s="26"/>
      <c r="D306" s="26"/>
      <c r="E306" s="26"/>
      <c r="F306" s="26"/>
      <c r="G306" s="26"/>
      <c r="H306" s="26"/>
      <c r="I306" s="7"/>
      <c r="J306" s="7"/>
    </row>
    <row r="307" spans="1:10">
      <c r="A307" s="95"/>
      <c r="B307" s="7"/>
      <c r="C307" s="26"/>
      <c r="D307" s="26"/>
      <c r="E307" s="26"/>
      <c r="F307" s="26"/>
      <c r="G307" s="26"/>
      <c r="H307" s="26"/>
      <c r="I307" s="7"/>
      <c r="J307" s="7"/>
    </row>
    <row r="308" spans="1:10">
      <c r="A308" s="95"/>
      <c r="B308" s="7"/>
      <c r="C308" s="26"/>
      <c r="D308" s="26"/>
      <c r="E308" s="26"/>
      <c r="F308" s="26"/>
      <c r="G308" s="26"/>
      <c r="H308" s="26"/>
      <c r="I308" s="7"/>
      <c r="J308" s="7"/>
    </row>
    <row r="309" spans="1:10">
      <c r="A309" s="95"/>
      <c r="B309" s="7"/>
      <c r="C309" s="26"/>
      <c r="D309" s="26"/>
      <c r="E309" s="26"/>
      <c r="F309" s="26"/>
      <c r="G309" s="26"/>
      <c r="H309" s="26"/>
      <c r="I309" s="7"/>
      <c r="J309" s="7"/>
    </row>
    <row r="310" spans="1:10">
      <c r="A310" s="95"/>
      <c r="B310" s="7"/>
      <c r="C310" s="26"/>
      <c r="D310" s="26"/>
      <c r="E310" s="26"/>
      <c r="F310" s="26"/>
      <c r="G310" s="26"/>
      <c r="H310" s="26"/>
      <c r="I310" s="7"/>
      <c r="J310" s="7"/>
    </row>
    <row r="311" spans="1:10">
      <c r="A311" s="95"/>
      <c r="B311" s="7"/>
      <c r="C311" s="26"/>
      <c r="D311" s="26"/>
      <c r="E311" s="26"/>
      <c r="F311" s="26"/>
      <c r="G311" s="26"/>
      <c r="H311" s="26"/>
      <c r="I311" s="7"/>
      <c r="J311" s="7"/>
    </row>
    <row r="312" spans="1:10">
      <c r="A312" s="95"/>
      <c r="B312" s="7"/>
      <c r="C312" s="26"/>
      <c r="D312" s="26"/>
      <c r="E312" s="26"/>
      <c r="F312" s="26"/>
      <c r="G312" s="26"/>
      <c r="H312" s="26"/>
      <c r="I312" s="7"/>
      <c r="J312" s="7"/>
    </row>
    <row r="313" spans="1:10">
      <c r="A313" s="95"/>
      <c r="B313" s="7"/>
      <c r="C313" s="26"/>
      <c r="D313" s="26"/>
      <c r="E313" s="26"/>
      <c r="F313" s="26"/>
      <c r="G313" s="26"/>
      <c r="H313" s="26"/>
      <c r="I313" s="7"/>
      <c r="J313" s="7"/>
    </row>
    <row r="314" spans="1:10">
      <c r="A314" s="95"/>
      <c r="B314" s="7"/>
      <c r="C314" s="26"/>
      <c r="D314" s="26"/>
      <c r="E314" s="26"/>
      <c r="F314" s="26"/>
      <c r="G314" s="26"/>
      <c r="H314" s="26"/>
      <c r="I314" s="7"/>
      <c r="J314" s="7"/>
    </row>
    <row r="315" spans="1:10">
      <c r="A315" s="95"/>
      <c r="B315" s="7"/>
      <c r="C315" s="26"/>
      <c r="D315" s="26"/>
      <c r="E315" s="26"/>
      <c r="F315" s="26"/>
      <c r="G315" s="26"/>
      <c r="H315" s="26"/>
      <c r="I315" s="7"/>
      <c r="J315" s="7"/>
    </row>
    <row r="316" spans="1:10">
      <c r="A316" s="95"/>
      <c r="B316" s="7"/>
      <c r="C316" s="26"/>
      <c r="D316" s="26"/>
      <c r="E316" s="26"/>
      <c r="F316" s="26"/>
      <c r="G316" s="26"/>
      <c r="H316" s="26"/>
      <c r="I316" s="7"/>
      <c r="J316" s="7"/>
    </row>
    <row r="317" spans="1:10">
      <c r="A317" s="95"/>
      <c r="B317" s="7"/>
      <c r="C317" s="26"/>
      <c r="D317" s="26"/>
      <c r="E317" s="26"/>
      <c r="F317" s="26"/>
      <c r="G317" s="26"/>
      <c r="H317" s="26"/>
      <c r="I317" s="7"/>
      <c r="J317" s="7"/>
    </row>
    <row r="318" spans="1:10">
      <c r="A318" s="95"/>
      <c r="B318" s="7"/>
      <c r="C318" s="26"/>
      <c r="D318" s="26"/>
      <c r="E318" s="26"/>
      <c r="F318" s="26"/>
      <c r="G318" s="26"/>
      <c r="H318" s="26"/>
      <c r="I318" s="7"/>
      <c r="J318" s="7"/>
    </row>
    <row r="319" spans="1:10">
      <c r="A319" s="95"/>
      <c r="B319" s="7"/>
      <c r="C319" s="26"/>
      <c r="D319" s="26"/>
      <c r="E319" s="26"/>
      <c r="F319" s="26"/>
      <c r="G319" s="26"/>
      <c r="H319" s="26"/>
      <c r="I319" s="7"/>
      <c r="J319" s="7"/>
    </row>
    <row r="320" spans="1:10">
      <c r="A320" s="95"/>
      <c r="B320" s="7"/>
      <c r="C320" s="26"/>
      <c r="D320" s="26"/>
      <c r="E320" s="26"/>
      <c r="F320" s="26"/>
      <c r="G320" s="26"/>
      <c r="H320" s="26"/>
      <c r="I320" s="7"/>
      <c r="J320" s="7"/>
    </row>
    <row r="321" spans="1:12">
      <c r="A321" s="95"/>
      <c r="B321" s="7"/>
      <c r="C321" s="26"/>
      <c r="D321" s="26"/>
      <c r="E321" s="26"/>
      <c r="F321" s="26"/>
      <c r="G321" s="26"/>
      <c r="H321" s="26"/>
      <c r="I321" s="7"/>
      <c r="J321" s="7"/>
    </row>
    <row r="322" spans="1:12">
      <c r="A322" s="95"/>
      <c r="B322" s="7"/>
      <c r="C322" s="26"/>
      <c r="D322" s="26"/>
      <c r="E322" s="26"/>
      <c r="F322" s="26"/>
      <c r="G322" s="26"/>
      <c r="H322" s="26"/>
      <c r="I322" s="7"/>
      <c r="J322" s="7"/>
    </row>
    <row r="323" spans="1:12">
      <c r="A323" s="95"/>
      <c r="B323" s="7"/>
      <c r="C323" s="26"/>
      <c r="D323" s="26"/>
      <c r="E323" s="26"/>
      <c r="F323" s="26"/>
      <c r="G323" s="26"/>
      <c r="H323" s="26"/>
      <c r="I323" s="7"/>
      <c r="J323" s="7"/>
    </row>
    <row r="324" spans="1:12">
      <c r="A324" s="95"/>
      <c r="B324" s="7"/>
      <c r="C324" s="26"/>
      <c r="D324" s="26"/>
      <c r="E324" s="26"/>
      <c r="F324" s="26"/>
      <c r="G324" s="26"/>
      <c r="H324" s="26"/>
      <c r="I324" s="7"/>
      <c r="J324" s="7"/>
    </row>
    <row r="325" spans="1:12">
      <c r="A325" s="95"/>
      <c r="B325" s="7"/>
      <c r="C325" s="26"/>
      <c r="D325" s="26"/>
      <c r="E325" s="26"/>
      <c r="F325" s="26"/>
      <c r="G325" s="26"/>
      <c r="H325" s="26"/>
      <c r="I325" s="7"/>
      <c r="J325" s="7"/>
    </row>
    <row r="326" spans="1:12" ht="22.5" customHeight="1">
      <c r="A326" s="95"/>
      <c r="B326" s="7"/>
      <c r="C326" s="26"/>
      <c r="D326" s="26"/>
      <c r="E326" s="26"/>
      <c r="F326" s="26"/>
      <c r="G326" s="26"/>
      <c r="H326" s="26"/>
      <c r="I326" s="7"/>
      <c r="J326" s="7"/>
    </row>
    <row r="327" spans="1:12">
      <c r="A327" s="95"/>
      <c r="B327" s="7"/>
      <c r="C327" s="26"/>
      <c r="D327" s="26"/>
      <c r="E327" s="26"/>
      <c r="F327" s="26"/>
      <c r="G327" s="26"/>
      <c r="H327" s="26"/>
      <c r="I327" s="7"/>
      <c r="J327" s="7"/>
    </row>
    <row r="328" spans="1:12">
      <c r="A328" s="95"/>
      <c r="B328" s="7"/>
      <c r="C328" s="26"/>
      <c r="D328" s="26"/>
      <c r="E328" s="26"/>
      <c r="F328" s="26"/>
      <c r="G328" s="26"/>
      <c r="H328" s="26"/>
      <c r="I328" s="7"/>
      <c r="J328" s="7"/>
      <c r="K328" s="17" t="s">
        <v>305</v>
      </c>
    </row>
    <row r="329" spans="1:12" ht="15.75" thickBot="1">
      <c r="A329" s="102"/>
      <c r="B329" s="101"/>
      <c r="C329" s="274"/>
      <c r="D329" s="274"/>
      <c r="E329" s="274"/>
      <c r="F329" s="274"/>
      <c r="G329" s="274"/>
      <c r="H329" s="274"/>
      <c r="I329" s="101"/>
      <c r="J329" s="101"/>
      <c r="K329" s="166"/>
    </row>
    <row r="330" spans="1:12" ht="18.75">
      <c r="A330" s="95"/>
      <c r="B330" s="7"/>
      <c r="C330" s="501" t="s">
        <v>113</v>
      </c>
      <c r="D330" s="501"/>
      <c r="E330" s="501"/>
      <c r="F330" s="501"/>
      <c r="G330" s="501"/>
      <c r="H330" s="217"/>
      <c r="I330" s="99" t="s">
        <v>112</v>
      </c>
      <c r="J330" s="98"/>
      <c r="K330" s="162"/>
    </row>
    <row r="331" spans="1:12" ht="15" customHeight="1">
      <c r="A331" s="95"/>
      <c r="B331" s="7"/>
      <c r="C331" s="502" t="s">
        <v>111</v>
      </c>
      <c r="D331" s="502"/>
      <c r="E331" s="502"/>
      <c r="F331" s="502"/>
      <c r="G331" s="502"/>
      <c r="H331" s="216"/>
      <c r="I331" s="631" t="s">
        <v>110</v>
      </c>
      <c r="J331" s="718"/>
      <c r="K331" s="162"/>
    </row>
    <row r="332" spans="1:12" ht="15" customHeight="1">
      <c r="A332" s="95"/>
      <c r="B332" s="7"/>
      <c r="C332" s="502"/>
      <c r="D332" s="502"/>
      <c r="E332" s="502"/>
      <c r="F332" s="502"/>
      <c r="G332" s="502"/>
      <c r="H332" s="216"/>
      <c r="I332" s="631"/>
      <c r="J332" s="718"/>
      <c r="K332" s="162"/>
    </row>
    <row r="333" spans="1:12" ht="15.75" thickBot="1">
      <c r="A333" s="95"/>
      <c r="B333" s="7"/>
      <c r="C333" s="7"/>
      <c r="D333" s="7"/>
      <c r="E333" s="7"/>
      <c r="F333" s="7"/>
      <c r="G333" s="7"/>
      <c r="H333" s="7"/>
      <c r="I333" s="97" t="s">
        <v>11</v>
      </c>
      <c r="J333" s="273" t="str">
        <f>J278</f>
        <v>07.05.2017</v>
      </c>
      <c r="K333" s="162"/>
    </row>
    <row r="334" spans="1:12">
      <c r="A334" s="95"/>
      <c r="B334" s="7"/>
      <c r="C334" s="214" t="s">
        <v>109</v>
      </c>
      <c r="D334" s="214" t="s">
        <v>239</v>
      </c>
      <c r="E334" s="214"/>
      <c r="F334" s="214"/>
      <c r="G334" s="214"/>
      <c r="H334" s="214"/>
      <c r="I334" s="214"/>
      <c r="J334" s="7"/>
      <c r="K334" s="162"/>
    </row>
    <row r="335" spans="1:12">
      <c r="A335" s="93"/>
      <c r="B335" s="92"/>
      <c r="C335" s="504" t="s">
        <v>108</v>
      </c>
      <c r="D335" s="504"/>
      <c r="E335" s="504"/>
      <c r="F335" s="504"/>
      <c r="G335" s="504"/>
      <c r="H335" s="212"/>
      <c r="I335" s="92" t="s">
        <v>107</v>
      </c>
      <c r="J335" s="211" t="str">
        <f>J280</f>
        <v>Alger</v>
      </c>
      <c r="K335" s="174"/>
    </row>
    <row r="336" spans="1:12">
      <c r="A336" s="782" t="str">
        <f>A281</f>
        <v>Ship's Routeing and Reporting Systems, Vessel Traffic Services, En-Route from</v>
      </c>
      <c r="B336" s="783"/>
      <c r="C336" s="783"/>
      <c r="D336" s="783"/>
      <c r="E336" s="783"/>
      <c r="F336" s="783"/>
      <c r="G336" s="783"/>
      <c r="H336" s="783"/>
      <c r="I336" s="783"/>
      <c r="J336" s="783"/>
      <c r="K336" s="783"/>
      <c r="L336" s="278"/>
    </row>
    <row r="383" spans="11:11">
      <c r="K383" s="17" t="s">
        <v>304</v>
      </c>
    </row>
    <row r="385" spans="1:11" ht="15.75" thickBot="1">
      <c r="A385" s="102"/>
      <c r="B385" s="101"/>
      <c r="C385" s="274"/>
      <c r="D385" s="274"/>
      <c r="E385" s="274"/>
      <c r="F385" s="274"/>
      <c r="G385" s="274"/>
      <c r="H385" s="274"/>
      <c r="I385" s="101"/>
      <c r="J385" s="101"/>
      <c r="K385" s="166"/>
    </row>
    <row r="386" spans="1:11" ht="18.75">
      <c r="A386" s="95"/>
      <c r="B386" s="7"/>
      <c r="C386" s="501" t="s">
        <v>113</v>
      </c>
      <c r="D386" s="501"/>
      <c r="E386" s="501"/>
      <c r="F386" s="501"/>
      <c r="G386" s="501"/>
      <c r="H386" s="217"/>
      <c r="I386" s="99" t="s">
        <v>112</v>
      </c>
      <c r="J386" s="98"/>
      <c r="K386" s="162"/>
    </row>
    <row r="387" spans="1:11" ht="23.25">
      <c r="A387" s="95"/>
      <c r="B387" s="7"/>
      <c r="C387" s="502" t="s">
        <v>111</v>
      </c>
      <c r="D387" s="502"/>
      <c r="E387" s="502"/>
      <c r="F387" s="502"/>
      <c r="G387" s="502"/>
      <c r="H387" s="216"/>
      <c r="I387" s="631" t="s">
        <v>110</v>
      </c>
      <c r="J387" s="718"/>
      <c r="K387" s="162"/>
    </row>
    <row r="388" spans="1:11" ht="23.25">
      <c r="A388" s="95"/>
      <c r="B388" s="7"/>
      <c r="C388" s="502"/>
      <c r="D388" s="502"/>
      <c r="E388" s="502"/>
      <c r="F388" s="502"/>
      <c r="G388" s="502"/>
      <c r="H388" s="216"/>
      <c r="I388" s="631"/>
      <c r="J388" s="718"/>
      <c r="K388" s="162"/>
    </row>
    <row r="389" spans="1:11" ht="15.75" thickBot="1">
      <c r="A389" s="95"/>
      <c r="B389" s="7"/>
      <c r="C389" s="7"/>
      <c r="D389" s="7"/>
      <c r="E389" s="7"/>
      <c r="F389" s="7"/>
      <c r="G389" s="7"/>
      <c r="H389" s="7"/>
      <c r="I389" s="97" t="s">
        <v>11</v>
      </c>
      <c r="J389" s="273" t="str">
        <f>J278</f>
        <v>07.05.2017</v>
      </c>
      <c r="K389" s="162"/>
    </row>
    <row r="390" spans="1:11">
      <c r="A390" s="95"/>
      <c r="B390" s="7"/>
      <c r="C390" s="214" t="s">
        <v>109</v>
      </c>
      <c r="D390" s="214" t="s">
        <v>239</v>
      </c>
      <c r="E390" s="214"/>
      <c r="F390" s="214"/>
      <c r="G390" s="214"/>
      <c r="H390" s="214"/>
      <c r="I390" s="214"/>
      <c r="J390" s="7"/>
      <c r="K390" s="162"/>
    </row>
    <row r="391" spans="1:11">
      <c r="A391" s="93"/>
      <c r="B391" s="92"/>
      <c r="C391" s="504" t="s">
        <v>108</v>
      </c>
      <c r="D391" s="504"/>
      <c r="E391" s="504"/>
      <c r="F391" s="504"/>
      <c r="G391" s="504"/>
      <c r="H391" s="212"/>
      <c r="I391" s="92" t="s">
        <v>107</v>
      </c>
      <c r="J391" s="211">
        <f>J336</f>
        <v>0</v>
      </c>
      <c r="K391" s="174"/>
    </row>
    <row r="392" spans="1:11">
      <c r="A392" s="782" t="str">
        <f>A173</f>
        <v>Ship's Routeing and Reporting Systems, Vessel Traffic Services, En-Route from</v>
      </c>
      <c r="B392" s="783"/>
      <c r="C392" s="783"/>
      <c r="D392" s="783"/>
      <c r="E392" s="783"/>
      <c r="F392" s="783"/>
      <c r="G392" s="783"/>
      <c r="H392" s="783"/>
      <c r="I392" s="783"/>
      <c r="J392" s="783"/>
      <c r="K392" s="783"/>
    </row>
  </sheetData>
  <mergeCells count="42">
    <mergeCell ref="C387:G388"/>
    <mergeCell ref="I387:J388"/>
    <mergeCell ref="C391:G391"/>
    <mergeCell ref="A392:K392"/>
    <mergeCell ref="C62:G62"/>
    <mergeCell ref="C112:G112"/>
    <mergeCell ref="C280:G280"/>
    <mergeCell ref="C222:G223"/>
    <mergeCell ref="I276:J277"/>
    <mergeCell ref="C168:G169"/>
    <mergeCell ref="C335:G335"/>
    <mergeCell ref="C226:G226"/>
    <mergeCell ref="C275:G275"/>
    <mergeCell ref="C276:G277"/>
    <mergeCell ref="C330:G330"/>
    <mergeCell ref="A227:K227"/>
    <mergeCell ref="C386:G386"/>
    <mergeCell ref="I168:J169"/>
    <mergeCell ref="C113:G114"/>
    <mergeCell ref="I113:J114"/>
    <mergeCell ref="C117:G117"/>
    <mergeCell ref="C167:G167"/>
    <mergeCell ref="I331:J332"/>
    <mergeCell ref="I222:J223"/>
    <mergeCell ref="A118:K118"/>
    <mergeCell ref="A173:K173"/>
    <mergeCell ref="A336:K336"/>
    <mergeCell ref="A281:K281"/>
    <mergeCell ref="C331:G332"/>
    <mergeCell ref="C2:G2"/>
    <mergeCell ref="C3:G4"/>
    <mergeCell ref="I3:J4"/>
    <mergeCell ref="C7:G7"/>
    <mergeCell ref="C57:G57"/>
    <mergeCell ref="A9:K21"/>
    <mergeCell ref="J8:K8"/>
    <mergeCell ref="G8:H8"/>
    <mergeCell ref="C58:G59"/>
    <mergeCell ref="I58:J59"/>
    <mergeCell ref="C172:G172"/>
    <mergeCell ref="C221:G221"/>
    <mergeCell ref="A63:K63"/>
  </mergeCells>
  <pageMargins left="0.19685039370078741" right="0" top="0.19685039370078741" bottom="0.19685039370078741" header="0.31496062992125984" footer="0.31496062992125984"/>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L383"/>
  <sheetViews>
    <sheetView showGridLines="0" zoomScaleNormal="100" workbookViewId="0">
      <selection activeCell="I24" sqref="I24"/>
    </sheetView>
  </sheetViews>
  <sheetFormatPr defaultRowHeight="15"/>
  <cols>
    <col min="1" max="1" width="12.85546875" style="5" customWidth="1"/>
    <col min="2" max="2" width="7" style="5" customWidth="1"/>
    <col min="3" max="3" width="11.140625" style="5" customWidth="1"/>
    <col min="4" max="4" width="12" style="5" customWidth="1"/>
    <col min="5" max="5" width="9.85546875" style="5" customWidth="1"/>
    <col min="6" max="6" width="10" style="5" customWidth="1"/>
    <col min="7" max="7" width="7" style="5" customWidth="1"/>
    <col min="8" max="8" width="5" style="5" customWidth="1"/>
    <col min="9" max="9" width="6.42578125" style="5" customWidth="1"/>
    <col min="10" max="10" width="12.7109375" style="5" customWidth="1"/>
    <col min="11" max="11" width="6.140625" style="5" customWidth="1"/>
    <col min="12" max="16384" width="9.140625" style="5"/>
  </cols>
  <sheetData>
    <row r="1" spans="1:12" ht="15.75" thickBot="1">
      <c r="A1" s="102"/>
      <c r="B1" s="101"/>
      <c r="C1" s="101"/>
      <c r="D1" s="101"/>
      <c r="E1" s="101"/>
      <c r="F1" s="101"/>
      <c r="G1" s="101"/>
      <c r="H1" s="101"/>
      <c r="I1" s="101"/>
      <c r="J1" s="101"/>
      <c r="K1" s="166"/>
    </row>
    <row r="2" spans="1:12" ht="18.75">
      <c r="A2" s="95"/>
      <c r="B2" s="7"/>
      <c r="C2" s="501" t="s">
        <v>113</v>
      </c>
      <c r="D2" s="501"/>
      <c r="E2" s="501"/>
      <c r="F2" s="501"/>
      <c r="G2" s="501"/>
      <c r="H2" s="217"/>
      <c r="I2" s="99" t="s">
        <v>112</v>
      </c>
      <c r="J2" s="98"/>
      <c r="K2" s="162"/>
    </row>
    <row r="3" spans="1:12" ht="15" customHeight="1">
      <c r="A3" s="95"/>
      <c r="B3" s="7"/>
      <c r="C3" s="502" t="s">
        <v>111</v>
      </c>
      <c r="D3" s="502"/>
      <c r="E3" s="502"/>
      <c r="F3" s="502"/>
      <c r="G3" s="502"/>
      <c r="H3" s="216"/>
      <c r="I3" s="631" t="str">
        <f>'1'!K3</f>
        <v>"PAPUA"</v>
      </c>
      <c r="J3" s="718"/>
      <c r="K3" s="162"/>
    </row>
    <row r="4" spans="1:12" ht="15" customHeight="1">
      <c r="A4" s="95"/>
      <c r="B4" s="7"/>
      <c r="C4" s="502"/>
      <c r="D4" s="502"/>
      <c r="E4" s="502"/>
      <c r="F4" s="502"/>
      <c r="G4" s="502"/>
      <c r="H4" s="216"/>
      <c r="I4" s="631"/>
      <c r="J4" s="718"/>
      <c r="K4" s="162"/>
    </row>
    <row r="5" spans="1:12" ht="15.75" thickBot="1">
      <c r="A5" s="95"/>
      <c r="B5" s="7"/>
      <c r="C5" s="7"/>
      <c r="D5" s="7"/>
      <c r="E5" s="7"/>
      <c r="F5" s="7"/>
      <c r="G5" s="7"/>
      <c r="H5" s="7"/>
      <c r="I5" s="97" t="s">
        <v>11</v>
      </c>
      <c r="J5" s="251" t="str">
        <f>'1'!L5</f>
        <v>07.05.2017</v>
      </c>
      <c r="K5" s="162"/>
    </row>
    <row r="6" spans="1:12">
      <c r="A6" s="95"/>
      <c r="B6" s="7"/>
      <c r="C6" s="214" t="s">
        <v>109</v>
      </c>
      <c r="D6" s="214" t="s">
        <v>239</v>
      </c>
      <c r="E6" s="214"/>
      <c r="F6" s="214"/>
      <c r="G6" s="214"/>
      <c r="H6" s="214"/>
      <c r="I6" s="214"/>
      <c r="J6" s="7"/>
      <c r="K6" s="162"/>
    </row>
    <row r="7" spans="1:12">
      <c r="A7" s="93"/>
      <c r="B7" s="92"/>
      <c r="C7" s="504" t="s">
        <v>108</v>
      </c>
      <c r="D7" s="504"/>
      <c r="E7" s="504"/>
      <c r="F7" s="504"/>
      <c r="G7" s="504"/>
      <c r="H7" s="212"/>
      <c r="I7" s="92" t="s">
        <v>107</v>
      </c>
      <c r="J7" s="175" t="str">
        <f>'8.'!J7</f>
        <v>Barcarena</v>
      </c>
      <c r="K7" s="174"/>
    </row>
    <row r="8" spans="1:12">
      <c r="A8" s="283" t="s">
        <v>320</v>
      </c>
      <c r="B8" s="278"/>
      <c r="C8" s="278"/>
      <c r="D8" s="278"/>
      <c r="E8" s="278"/>
      <c r="F8" s="278"/>
      <c r="G8" s="282" t="str">
        <f>'2'!I21</f>
        <v>Kaliningrad,Russia</v>
      </c>
      <c r="H8" s="278"/>
      <c r="I8" s="278"/>
      <c r="J8" s="278"/>
      <c r="K8" s="278"/>
      <c r="L8" s="278"/>
    </row>
    <row r="9" spans="1:12" ht="15.75" customHeight="1">
      <c r="A9" s="779" t="s">
        <v>222</v>
      </c>
      <c r="B9" s="780"/>
      <c r="C9" s="780"/>
      <c r="D9" s="780"/>
      <c r="E9" s="780"/>
      <c r="F9" s="780"/>
      <c r="G9" s="780"/>
      <c r="H9" s="780"/>
      <c r="I9" s="780"/>
      <c r="J9" s="780"/>
      <c r="K9" s="780"/>
    </row>
    <row r="10" spans="1:12">
      <c r="A10" s="779"/>
      <c r="B10" s="780"/>
      <c r="C10" s="780"/>
      <c r="D10" s="780"/>
      <c r="E10" s="780"/>
      <c r="F10" s="780"/>
      <c r="G10" s="780"/>
      <c r="H10" s="780"/>
      <c r="I10" s="780"/>
      <c r="J10" s="780"/>
      <c r="K10" s="780"/>
    </row>
    <row r="11" spans="1:12">
      <c r="A11" s="779"/>
      <c r="B11" s="780"/>
      <c r="C11" s="780"/>
      <c r="D11" s="780"/>
      <c r="E11" s="780"/>
      <c r="F11" s="780"/>
      <c r="G11" s="780"/>
      <c r="H11" s="780"/>
      <c r="I11" s="780"/>
      <c r="J11" s="780"/>
      <c r="K11" s="780"/>
    </row>
    <row r="12" spans="1:12">
      <c r="A12" s="779"/>
      <c r="B12" s="780"/>
      <c r="C12" s="780"/>
      <c r="D12" s="780"/>
      <c r="E12" s="780"/>
      <c r="F12" s="780"/>
      <c r="G12" s="780"/>
      <c r="H12" s="780"/>
      <c r="I12" s="780"/>
      <c r="J12" s="780"/>
      <c r="K12" s="780"/>
    </row>
    <row r="13" spans="1:12">
      <c r="A13" s="779"/>
      <c r="B13" s="780"/>
      <c r="C13" s="780"/>
      <c r="D13" s="780"/>
      <c r="E13" s="780"/>
      <c r="F13" s="780"/>
      <c r="G13" s="780"/>
      <c r="H13" s="780"/>
      <c r="I13" s="780"/>
      <c r="J13" s="780"/>
      <c r="K13" s="780"/>
    </row>
    <row r="14" spans="1:12">
      <c r="A14" s="779"/>
      <c r="B14" s="780"/>
      <c r="C14" s="780"/>
      <c r="D14" s="780"/>
      <c r="E14" s="780"/>
      <c r="F14" s="780"/>
      <c r="G14" s="780"/>
      <c r="H14" s="780"/>
      <c r="I14" s="780"/>
      <c r="J14" s="780"/>
      <c r="K14" s="780"/>
    </row>
    <row r="15" spans="1:12">
      <c r="A15" s="779"/>
      <c r="B15" s="780"/>
      <c r="C15" s="780"/>
      <c r="D15" s="780"/>
      <c r="E15" s="780"/>
      <c r="F15" s="780"/>
      <c r="G15" s="780"/>
      <c r="H15" s="780"/>
      <c r="I15" s="780"/>
      <c r="J15" s="780"/>
      <c r="K15" s="780"/>
    </row>
    <row r="16" spans="1:12">
      <c r="A16" s="779"/>
      <c r="B16" s="780"/>
      <c r="C16" s="780"/>
      <c r="D16" s="780"/>
      <c r="E16" s="780"/>
      <c r="F16" s="780"/>
      <c r="G16" s="780"/>
      <c r="H16" s="780"/>
      <c r="I16" s="780"/>
      <c r="J16" s="780"/>
      <c r="K16" s="780"/>
    </row>
    <row r="17" spans="1:11">
      <c r="A17" s="779"/>
      <c r="B17" s="780"/>
      <c r="C17" s="780"/>
      <c r="D17" s="780"/>
      <c r="E17" s="780"/>
      <c r="F17" s="780"/>
      <c r="G17" s="780"/>
      <c r="H17" s="780"/>
      <c r="I17" s="780"/>
      <c r="J17" s="780"/>
      <c r="K17" s="780"/>
    </row>
    <row r="18" spans="1:11">
      <c r="A18" s="779"/>
      <c r="B18" s="780"/>
      <c r="C18" s="780"/>
      <c r="D18" s="780"/>
      <c r="E18" s="780"/>
      <c r="F18" s="780"/>
      <c r="G18" s="780"/>
      <c r="H18" s="780"/>
      <c r="I18" s="780"/>
      <c r="J18" s="780"/>
      <c r="K18" s="780"/>
    </row>
    <row r="19" spans="1:11">
      <c r="A19" s="779"/>
      <c r="B19" s="780"/>
      <c r="C19" s="780"/>
      <c r="D19" s="780"/>
      <c r="E19" s="780"/>
      <c r="F19" s="780"/>
      <c r="G19" s="780"/>
      <c r="H19" s="780"/>
      <c r="I19" s="780"/>
      <c r="J19" s="780"/>
      <c r="K19" s="780"/>
    </row>
    <row r="20" spans="1:11">
      <c r="A20" s="779"/>
      <c r="B20" s="780"/>
      <c r="C20" s="780"/>
      <c r="D20" s="780"/>
      <c r="E20" s="780"/>
      <c r="F20" s="780"/>
      <c r="G20" s="780"/>
      <c r="H20" s="780"/>
      <c r="I20" s="780"/>
      <c r="J20" s="780"/>
      <c r="K20" s="780"/>
    </row>
    <row r="21" spans="1:11">
      <c r="A21" s="779"/>
      <c r="B21" s="780"/>
      <c r="C21" s="780"/>
      <c r="D21" s="780"/>
      <c r="E21" s="780"/>
      <c r="F21" s="780"/>
      <c r="G21" s="780"/>
      <c r="H21" s="780"/>
      <c r="I21" s="780"/>
      <c r="J21" s="780"/>
      <c r="K21" s="780"/>
    </row>
    <row r="22" spans="1:11">
      <c r="A22" s="95"/>
      <c r="B22" s="7"/>
      <c r="C22" s="26"/>
      <c r="D22" s="26"/>
      <c r="E22" s="26"/>
      <c r="F22" s="26"/>
      <c r="G22" s="26"/>
      <c r="H22" s="26"/>
      <c r="I22" s="7"/>
      <c r="J22" s="7"/>
    </row>
    <row r="23" spans="1:11">
      <c r="A23" s="95"/>
      <c r="B23" s="7"/>
      <c r="C23" s="26"/>
      <c r="D23" s="26"/>
      <c r="E23" s="26"/>
      <c r="F23" s="26"/>
      <c r="G23" s="26"/>
      <c r="H23" s="26"/>
      <c r="I23" s="7"/>
      <c r="J23" s="7"/>
    </row>
    <row r="24" spans="1:11">
      <c r="A24" s="95"/>
      <c r="B24" s="7"/>
      <c r="C24" s="26"/>
      <c r="D24" s="26"/>
      <c r="E24" s="26"/>
      <c r="F24" s="26"/>
      <c r="G24" s="26"/>
      <c r="H24" s="26"/>
      <c r="I24" s="7"/>
      <c r="J24" s="7"/>
    </row>
    <row r="25" spans="1:11">
      <c r="A25" s="95"/>
      <c r="B25" s="7"/>
      <c r="C25" s="26"/>
      <c r="D25" s="26"/>
      <c r="E25" s="26"/>
      <c r="F25" s="26"/>
      <c r="G25" s="26"/>
      <c r="H25" s="26"/>
      <c r="I25" s="7"/>
      <c r="J25" s="7"/>
    </row>
    <row r="26" spans="1:11">
      <c r="A26" s="95"/>
      <c r="B26" s="7"/>
      <c r="C26" s="26"/>
      <c r="D26" s="26"/>
      <c r="E26" s="26"/>
      <c r="F26" s="26"/>
      <c r="G26" s="26"/>
      <c r="H26" s="26"/>
      <c r="I26" s="7"/>
      <c r="J26" s="7"/>
    </row>
    <row r="27" spans="1:11">
      <c r="A27" s="95"/>
      <c r="B27" s="7"/>
      <c r="C27" s="26"/>
      <c r="D27" s="26"/>
      <c r="E27" s="26"/>
      <c r="F27" s="26"/>
      <c r="G27" s="26"/>
      <c r="H27" s="26"/>
      <c r="I27" s="7"/>
      <c r="J27" s="7"/>
    </row>
    <row r="28" spans="1:11">
      <c r="A28" s="95"/>
      <c r="B28" s="7"/>
      <c r="C28" s="26"/>
      <c r="D28" s="26"/>
      <c r="E28" s="26"/>
      <c r="F28" s="26"/>
      <c r="G28" s="26"/>
      <c r="H28" s="26"/>
      <c r="I28" s="7"/>
      <c r="J28" s="7"/>
    </row>
    <row r="29" spans="1:11">
      <c r="A29" s="95"/>
      <c r="B29" s="7"/>
      <c r="C29" s="26"/>
      <c r="D29" s="26"/>
      <c r="E29" s="26"/>
      <c r="F29" s="26"/>
      <c r="G29" s="26"/>
      <c r="H29" s="26"/>
      <c r="I29" s="7"/>
      <c r="J29" s="7"/>
    </row>
    <row r="30" spans="1:11">
      <c r="A30" s="95"/>
      <c r="B30" s="7"/>
      <c r="C30" s="26"/>
      <c r="D30" s="26"/>
      <c r="E30" s="26"/>
      <c r="F30" s="26"/>
      <c r="G30" s="26"/>
      <c r="H30" s="26"/>
      <c r="I30" s="7"/>
      <c r="J30" s="7"/>
    </row>
    <row r="31" spans="1:11">
      <c r="A31" s="95"/>
      <c r="B31" s="7"/>
      <c r="C31" s="26"/>
      <c r="D31" s="26"/>
      <c r="E31" s="26"/>
      <c r="F31" s="26"/>
      <c r="G31" s="26"/>
      <c r="H31" s="26"/>
      <c r="I31" s="7"/>
      <c r="J31" s="7"/>
    </row>
    <row r="32" spans="1:11">
      <c r="A32" s="95"/>
      <c r="B32" s="7"/>
      <c r="C32" s="26"/>
      <c r="D32" s="26"/>
      <c r="E32" s="26"/>
      <c r="F32" s="26"/>
      <c r="G32" s="26"/>
      <c r="H32" s="26"/>
      <c r="I32" s="7"/>
      <c r="J32" s="7"/>
    </row>
    <row r="33" spans="1:10">
      <c r="A33" s="95"/>
      <c r="B33" s="7"/>
      <c r="C33" s="26"/>
      <c r="D33" s="26"/>
      <c r="E33" s="26"/>
      <c r="F33" s="26"/>
      <c r="G33" s="26"/>
      <c r="H33" s="26"/>
      <c r="I33" s="7"/>
      <c r="J33" s="7"/>
    </row>
    <row r="34" spans="1:10">
      <c r="A34" s="95"/>
      <c r="B34" s="7"/>
      <c r="C34" s="26"/>
      <c r="D34" s="26"/>
      <c r="E34" s="26"/>
      <c r="F34" s="26"/>
      <c r="G34" s="26"/>
      <c r="H34" s="26"/>
      <c r="I34" s="7"/>
      <c r="J34" s="7"/>
    </row>
    <row r="35" spans="1:10">
      <c r="A35" s="95"/>
      <c r="B35" s="7"/>
      <c r="C35" s="26"/>
      <c r="D35" s="26"/>
      <c r="E35" s="26"/>
      <c r="F35" s="26"/>
      <c r="G35" s="26"/>
      <c r="H35" s="26"/>
      <c r="I35" s="7"/>
      <c r="J35" s="7"/>
    </row>
    <row r="36" spans="1:10">
      <c r="A36" s="95"/>
      <c r="B36" s="7"/>
      <c r="C36" s="26"/>
      <c r="D36" s="26"/>
      <c r="E36" s="26"/>
      <c r="F36" s="26"/>
      <c r="G36" s="26"/>
      <c r="H36" s="26"/>
      <c r="I36" s="7"/>
      <c r="J36" s="7"/>
    </row>
    <row r="37" spans="1:10">
      <c r="A37" s="95"/>
      <c r="B37" s="7"/>
      <c r="C37" s="26"/>
      <c r="D37" s="26"/>
      <c r="E37" s="26"/>
      <c r="F37" s="26"/>
      <c r="G37" s="26"/>
      <c r="H37" s="26"/>
      <c r="I37" s="7"/>
      <c r="J37" s="7"/>
    </row>
    <row r="38" spans="1:10">
      <c r="A38" s="95"/>
      <c r="B38" s="7"/>
      <c r="C38" s="26"/>
      <c r="D38" s="26"/>
      <c r="E38" s="26"/>
      <c r="F38" s="26"/>
      <c r="G38" s="26"/>
      <c r="H38" s="26"/>
      <c r="I38" s="7"/>
      <c r="J38" s="7"/>
    </row>
    <row r="39" spans="1:10">
      <c r="A39" s="95"/>
      <c r="B39" s="7"/>
      <c r="C39" s="26"/>
      <c r="D39" s="26"/>
      <c r="E39" s="26"/>
      <c r="F39" s="26"/>
      <c r="G39" s="26"/>
      <c r="H39" s="26"/>
      <c r="I39" s="7"/>
      <c r="J39" s="7"/>
    </row>
    <row r="40" spans="1:10">
      <c r="A40" s="95"/>
      <c r="B40" s="7"/>
      <c r="C40" s="26"/>
      <c r="D40" s="26"/>
      <c r="E40" s="26"/>
      <c r="F40" s="26"/>
      <c r="G40" s="26"/>
      <c r="H40" s="26"/>
      <c r="I40" s="7"/>
      <c r="J40" s="7"/>
    </row>
    <row r="41" spans="1:10">
      <c r="A41" s="95"/>
      <c r="B41" s="7"/>
      <c r="C41" s="26"/>
      <c r="D41" s="26"/>
      <c r="E41" s="26"/>
      <c r="F41" s="26"/>
      <c r="G41" s="26"/>
      <c r="H41" s="26"/>
      <c r="I41" s="7"/>
      <c r="J41" s="7"/>
    </row>
    <row r="42" spans="1:10">
      <c r="A42" s="95"/>
      <c r="B42" s="7"/>
      <c r="C42" s="26"/>
      <c r="D42" s="26"/>
      <c r="E42" s="26"/>
      <c r="F42" s="26"/>
      <c r="G42" s="26"/>
      <c r="H42" s="26"/>
      <c r="I42" s="7"/>
      <c r="J42" s="7"/>
    </row>
    <row r="43" spans="1:10">
      <c r="A43" s="95"/>
      <c r="B43" s="7"/>
      <c r="C43" s="26"/>
      <c r="D43" s="26"/>
      <c r="E43" s="26"/>
      <c r="F43" s="26"/>
      <c r="G43" s="26"/>
      <c r="H43" s="26"/>
      <c r="I43" s="7"/>
      <c r="J43" s="7"/>
    </row>
    <row r="44" spans="1:10">
      <c r="A44" s="95"/>
      <c r="B44" s="7"/>
      <c r="C44" s="26"/>
      <c r="D44" s="26"/>
      <c r="E44" s="26"/>
      <c r="F44" s="26"/>
      <c r="G44" s="26"/>
      <c r="H44" s="26"/>
      <c r="I44" s="7"/>
      <c r="J44" s="7"/>
    </row>
    <row r="45" spans="1:10">
      <c r="A45" s="95"/>
      <c r="B45" s="7"/>
      <c r="C45" s="26"/>
      <c r="D45" s="26"/>
      <c r="E45" s="26"/>
      <c r="F45" s="26"/>
      <c r="G45" s="26"/>
      <c r="H45" s="26"/>
      <c r="I45" s="7"/>
      <c r="J45" s="7"/>
    </row>
    <row r="46" spans="1:10">
      <c r="A46" s="95"/>
      <c r="B46" s="7"/>
      <c r="C46" s="26"/>
      <c r="D46" s="26"/>
      <c r="E46" s="26"/>
      <c r="F46" s="26"/>
      <c r="G46" s="26"/>
      <c r="H46" s="26"/>
      <c r="I46" s="7"/>
      <c r="J46" s="7"/>
    </row>
    <row r="47" spans="1:10">
      <c r="A47" s="95"/>
      <c r="B47" s="7"/>
      <c r="C47" s="26"/>
      <c r="D47" s="26"/>
      <c r="E47" s="26"/>
      <c r="F47" s="26"/>
      <c r="G47" s="26"/>
      <c r="H47" s="26"/>
      <c r="I47" s="7"/>
      <c r="J47" s="7"/>
    </row>
    <row r="48" spans="1:10">
      <c r="A48" s="95"/>
      <c r="B48" s="7"/>
      <c r="C48" s="26"/>
      <c r="D48" s="26"/>
      <c r="E48" s="26"/>
      <c r="F48" s="26"/>
      <c r="G48" s="26"/>
      <c r="H48" s="26"/>
      <c r="I48" s="7"/>
      <c r="J48" s="7"/>
    </row>
    <row r="49" spans="1:12">
      <c r="A49" s="95"/>
      <c r="B49" s="7"/>
      <c r="C49" s="26"/>
      <c r="D49" s="26"/>
      <c r="E49" s="26"/>
      <c r="F49" s="26"/>
      <c r="G49" s="26"/>
      <c r="H49" s="26"/>
      <c r="I49" s="7"/>
      <c r="J49" s="7"/>
    </row>
    <row r="50" spans="1:12">
      <c r="A50" s="95"/>
      <c r="B50" s="7"/>
      <c r="C50" s="26"/>
      <c r="D50" s="26"/>
      <c r="E50" s="26"/>
      <c r="F50" s="26"/>
      <c r="G50" s="26"/>
      <c r="H50" s="26"/>
      <c r="I50" s="7"/>
      <c r="J50" s="7"/>
    </row>
    <row r="51" spans="1:12">
      <c r="A51" s="95"/>
      <c r="B51" s="7"/>
      <c r="C51" s="26"/>
      <c r="D51" s="26"/>
      <c r="E51" s="26"/>
      <c r="F51" s="26"/>
      <c r="G51" s="26"/>
      <c r="H51" s="26"/>
      <c r="I51" s="7"/>
      <c r="J51" s="7"/>
    </row>
    <row r="52" spans="1:12">
      <c r="A52" s="95"/>
      <c r="B52" s="7"/>
      <c r="C52" s="26"/>
      <c r="D52" s="26"/>
      <c r="E52" s="26"/>
      <c r="F52" s="26"/>
      <c r="G52" s="26"/>
      <c r="H52" s="26"/>
      <c r="I52" s="7"/>
      <c r="J52" s="7"/>
    </row>
    <row r="53" spans="1:12">
      <c r="A53" s="95"/>
      <c r="B53" s="7"/>
      <c r="C53" s="26"/>
      <c r="D53" s="26"/>
      <c r="E53" s="26"/>
      <c r="F53" s="26"/>
      <c r="G53" s="26"/>
      <c r="H53" s="26"/>
      <c r="I53" s="7"/>
      <c r="J53" s="7"/>
    </row>
    <row r="54" spans="1:12">
      <c r="A54" s="95"/>
      <c r="B54" s="7"/>
      <c r="C54" s="26"/>
      <c r="D54" s="26"/>
      <c r="E54" s="26"/>
      <c r="F54" s="26"/>
      <c r="G54" s="26"/>
      <c r="H54" s="26"/>
      <c r="I54" s="7"/>
      <c r="J54" s="7"/>
    </row>
    <row r="55" spans="1:12">
      <c r="A55" s="95"/>
      <c r="B55" s="7"/>
      <c r="C55" s="26"/>
      <c r="D55" s="26"/>
      <c r="E55" s="26"/>
      <c r="F55" s="26"/>
      <c r="G55" s="26"/>
      <c r="H55" s="26"/>
      <c r="I55" s="7"/>
      <c r="J55" s="777" t="s">
        <v>462</v>
      </c>
      <c r="K55" s="777"/>
    </row>
    <row r="56" spans="1:12" ht="15.75" thickBot="1">
      <c r="A56" s="102"/>
      <c r="B56" s="101"/>
      <c r="C56" s="101"/>
      <c r="D56" s="101"/>
      <c r="E56" s="101"/>
      <c r="F56" s="101"/>
      <c r="G56" s="101"/>
      <c r="H56" s="101"/>
      <c r="I56" s="101"/>
      <c r="J56" s="101"/>
      <c r="K56" s="166"/>
    </row>
    <row r="57" spans="1:12" ht="18.75">
      <c r="A57" s="95"/>
      <c r="B57" s="7"/>
      <c r="C57" s="501" t="s">
        <v>113</v>
      </c>
      <c r="D57" s="501"/>
      <c r="E57" s="501"/>
      <c r="F57" s="501"/>
      <c r="G57" s="501"/>
      <c r="H57" s="217"/>
      <c r="I57" s="99" t="s">
        <v>112</v>
      </c>
      <c r="J57" s="98"/>
      <c r="K57" s="162"/>
    </row>
    <row r="58" spans="1:12" ht="15" customHeight="1">
      <c r="A58" s="95"/>
      <c r="B58" s="7"/>
      <c r="C58" s="502" t="s">
        <v>111</v>
      </c>
      <c r="D58" s="502"/>
      <c r="E58" s="502"/>
      <c r="F58" s="502"/>
      <c r="G58" s="502"/>
      <c r="H58" s="216"/>
      <c r="I58" s="631" t="s">
        <v>110</v>
      </c>
      <c r="J58" s="718"/>
      <c r="K58" s="162"/>
    </row>
    <row r="59" spans="1:12" ht="15" customHeight="1">
      <c r="A59" s="95"/>
      <c r="B59" s="7"/>
      <c r="C59" s="502"/>
      <c r="D59" s="502"/>
      <c r="E59" s="502"/>
      <c r="F59" s="502"/>
      <c r="G59" s="502"/>
      <c r="H59" s="216"/>
      <c r="I59" s="631"/>
      <c r="J59" s="718"/>
      <c r="K59" s="162"/>
    </row>
    <row r="60" spans="1:12" ht="15.75" thickBot="1">
      <c r="A60" s="95"/>
      <c r="B60" s="7"/>
      <c r="C60" s="7"/>
      <c r="D60" s="7"/>
      <c r="E60" s="7"/>
      <c r="F60" s="7"/>
      <c r="G60" s="7"/>
      <c r="H60" s="7"/>
      <c r="I60" s="97" t="s">
        <v>11</v>
      </c>
      <c r="J60" s="273" t="str">
        <f>J5</f>
        <v>07.05.2017</v>
      </c>
      <c r="K60" s="162"/>
    </row>
    <row r="61" spans="1:12">
      <c r="A61" s="95"/>
      <c r="B61" s="7"/>
      <c r="C61" s="214" t="s">
        <v>109</v>
      </c>
      <c r="D61" s="214" t="s">
        <v>239</v>
      </c>
      <c r="E61" s="214"/>
      <c r="F61" s="214"/>
      <c r="G61" s="214"/>
      <c r="H61" s="214"/>
      <c r="I61" s="214"/>
      <c r="J61" s="7"/>
      <c r="K61" s="162"/>
    </row>
    <row r="62" spans="1:12">
      <c r="A62" s="93"/>
      <c r="B62" s="92"/>
      <c r="C62" s="504" t="s">
        <v>108</v>
      </c>
      <c r="D62" s="504"/>
      <c r="E62" s="504"/>
      <c r="F62" s="504"/>
      <c r="G62" s="504"/>
      <c r="H62" s="212"/>
      <c r="I62" s="92" t="s">
        <v>107</v>
      </c>
      <c r="J62" s="211" t="str">
        <f>J7</f>
        <v>Barcarena</v>
      </c>
      <c r="K62" s="174"/>
    </row>
    <row r="63" spans="1:12">
      <c r="A63" s="775" t="str">
        <f>A8</f>
        <v>Ship's Routeing and Reporting Systems, Vessel Traffic Services, Arrival to :</v>
      </c>
      <c r="B63" s="776"/>
      <c r="C63" s="776"/>
      <c r="D63" s="776"/>
      <c r="E63" s="776"/>
      <c r="F63" s="776"/>
      <c r="G63" s="776"/>
      <c r="H63" s="776"/>
      <c r="I63" s="776"/>
      <c r="J63" s="776"/>
      <c r="K63" s="776"/>
      <c r="L63" s="776"/>
    </row>
    <row r="64" spans="1:12">
      <c r="A64" s="95"/>
      <c r="B64" s="7"/>
      <c r="C64" s="26"/>
      <c r="D64" s="26"/>
      <c r="E64" s="26"/>
      <c r="F64" s="26"/>
      <c r="G64" s="26"/>
      <c r="H64" s="26"/>
      <c r="I64" s="7"/>
      <c r="J64" s="7"/>
    </row>
    <row r="65" spans="1:10">
      <c r="A65" s="95"/>
      <c r="B65" s="7"/>
      <c r="C65" s="26"/>
      <c r="D65" s="26"/>
      <c r="E65" s="26"/>
      <c r="F65" s="26"/>
      <c r="G65" s="26"/>
      <c r="H65" s="26"/>
      <c r="I65" s="7"/>
      <c r="J65" s="7"/>
    </row>
    <row r="66" spans="1:10">
      <c r="A66" s="95"/>
      <c r="B66" s="7"/>
      <c r="C66" s="26"/>
      <c r="D66" s="26"/>
      <c r="E66" s="26"/>
      <c r="F66" s="26"/>
      <c r="G66" s="26"/>
      <c r="H66" s="26"/>
      <c r="I66" s="7"/>
      <c r="J66" s="7"/>
    </row>
    <row r="67" spans="1:10">
      <c r="A67" s="95"/>
      <c r="B67" s="7"/>
      <c r="C67" s="26"/>
      <c r="D67" s="26"/>
      <c r="E67" s="26"/>
      <c r="F67" s="26"/>
      <c r="G67" s="26"/>
      <c r="H67" s="26"/>
      <c r="I67" s="7"/>
      <c r="J67" s="7"/>
    </row>
    <row r="68" spans="1:10">
      <c r="A68" s="95"/>
      <c r="B68" s="7"/>
      <c r="C68" s="26"/>
      <c r="D68" s="26"/>
      <c r="E68" s="26"/>
      <c r="F68" s="26"/>
      <c r="G68" s="26"/>
      <c r="H68" s="26"/>
      <c r="I68" s="7"/>
      <c r="J68" s="7"/>
    </row>
    <row r="69" spans="1:10">
      <c r="A69" s="95"/>
      <c r="B69" s="7"/>
      <c r="C69" s="26"/>
      <c r="D69" s="26"/>
      <c r="E69" s="26"/>
      <c r="F69" s="26"/>
      <c r="G69" s="26"/>
      <c r="H69" s="26"/>
      <c r="I69" s="7"/>
      <c r="J69" s="7"/>
    </row>
    <row r="70" spans="1:10">
      <c r="A70" s="95"/>
      <c r="B70" s="7"/>
      <c r="C70" s="26"/>
      <c r="D70" s="26"/>
      <c r="E70" s="26"/>
      <c r="F70" s="26"/>
      <c r="G70" s="26"/>
      <c r="H70" s="26"/>
      <c r="I70" s="7"/>
      <c r="J70" s="7"/>
    </row>
    <row r="71" spans="1:10">
      <c r="A71" s="95"/>
      <c r="B71" s="7"/>
      <c r="C71" s="26"/>
      <c r="D71" s="26"/>
      <c r="E71" s="26"/>
      <c r="F71" s="26"/>
      <c r="G71" s="26"/>
      <c r="H71" s="26"/>
      <c r="I71" s="7"/>
      <c r="J71" s="7"/>
    </row>
    <row r="72" spans="1:10">
      <c r="A72" s="95"/>
      <c r="B72" s="7"/>
      <c r="C72" s="26"/>
      <c r="D72" s="26"/>
      <c r="E72" s="26"/>
      <c r="F72" s="26"/>
      <c r="G72" s="26"/>
      <c r="H72" s="26"/>
      <c r="I72" s="7"/>
      <c r="J72" s="7"/>
    </row>
    <row r="73" spans="1:10">
      <c r="A73" s="95"/>
      <c r="B73" s="7"/>
      <c r="C73" s="26"/>
      <c r="D73" s="26"/>
      <c r="E73" s="26"/>
      <c r="F73" s="26"/>
      <c r="G73" s="26"/>
      <c r="H73" s="26"/>
      <c r="I73" s="7"/>
      <c r="J73" s="7"/>
    </row>
    <row r="74" spans="1:10">
      <c r="A74" s="95"/>
      <c r="B74" s="7"/>
      <c r="C74" s="26"/>
      <c r="D74" s="26"/>
      <c r="E74" s="26"/>
      <c r="F74" s="26"/>
      <c r="G74" s="26"/>
      <c r="H74" s="26"/>
      <c r="I74" s="7"/>
      <c r="J74" s="7"/>
    </row>
    <row r="75" spans="1:10">
      <c r="A75" s="95"/>
      <c r="B75" s="7"/>
      <c r="C75" s="26"/>
      <c r="D75" s="26"/>
      <c r="E75" s="26"/>
      <c r="F75" s="26"/>
      <c r="G75" s="26"/>
      <c r="H75" s="26"/>
      <c r="I75" s="7"/>
      <c r="J75" s="7"/>
    </row>
    <row r="76" spans="1:10">
      <c r="A76" s="95"/>
      <c r="B76" s="7"/>
      <c r="C76" s="26"/>
      <c r="D76" s="26"/>
      <c r="E76" s="26"/>
      <c r="F76" s="26"/>
      <c r="G76" s="26"/>
      <c r="H76" s="26"/>
      <c r="I76" s="7"/>
      <c r="J76" s="7"/>
    </row>
    <row r="77" spans="1:10">
      <c r="A77" s="95"/>
      <c r="B77" s="7"/>
      <c r="C77" s="26"/>
      <c r="D77" s="26"/>
      <c r="E77" s="26"/>
      <c r="F77" s="26"/>
      <c r="G77" s="26"/>
      <c r="H77" s="26"/>
      <c r="I77" s="7"/>
      <c r="J77" s="7"/>
    </row>
    <row r="78" spans="1:10">
      <c r="A78" s="95"/>
      <c r="B78" s="7"/>
      <c r="C78" s="26"/>
      <c r="D78" s="26"/>
      <c r="E78" s="26"/>
      <c r="F78" s="26"/>
      <c r="G78" s="26"/>
      <c r="H78" s="26"/>
      <c r="I78" s="7"/>
      <c r="J78" s="7"/>
    </row>
    <row r="79" spans="1:10">
      <c r="A79" s="95"/>
      <c r="B79" s="7"/>
      <c r="C79" s="26"/>
      <c r="D79" s="26"/>
      <c r="E79" s="26"/>
      <c r="F79" s="26"/>
      <c r="G79" s="26"/>
      <c r="H79" s="26"/>
      <c r="I79" s="7"/>
      <c r="J79" s="7"/>
    </row>
    <row r="80" spans="1:10">
      <c r="A80" s="95"/>
      <c r="B80" s="7"/>
      <c r="C80" s="26"/>
      <c r="D80" s="26"/>
      <c r="E80" s="26"/>
      <c r="F80" s="26"/>
      <c r="G80" s="26"/>
      <c r="H80" s="26"/>
      <c r="I80" s="7"/>
      <c r="J80" s="7"/>
    </row>
    <row r="81" spans="1:10">
      <c r="A81" s="95"/>
      <c r="B81" s="7"/>
      <c r="C81" s="26"/>
      <c r="D81" s="26"/>
      <c r="E81" s="26"/>
      <c r="F81" s="26"/>
      <c r="G81" s="26"/>
      <c r="H81" s="26"/>
      <c r="I81" s="7"/>
      <c r="J81" s="7"/>
    </row>
    <row r="82" spans="1:10">
      <c r="A82" s="95"/>
      <c r="B82" s="7"/>
      <c r="C82" s="26"/>
      <c r="D82" s="26"/>
      <c r="E82" s="26"/>
      <c r="F82" s="26"/>
      <c r="G82" s="26"/>
      <c r="H82" s="26"/>
      <c r="I82" s="7"/>
      <c r="J82" s="7"/>
    </row>
    <row r="83" spans="1:10">
      <c r="A83" s="95"/>
      <c r="B83" s="7"/>
      <c r="C83" s="26"/>
      <c r="D83" s="26"/>
      <c r="E83" s="26"/>
      <c r="F83" s="26"/>
      <c r="G83" s="26"/>
      <c r="H83" s="26"/>
      <c r="I83" s="7"/>
      <c r="J83" s="7"/>
    </row>
    <row r="84" spans="1:10">
      <c r="A84" s="95"/>
      <c r="B84" s="7"/>
      <c r="C84" s="26"/>
      <c r="D84" s="26"/>
      <c r="E84" s="26"/>
      <c r="F84" s="26"/>
      <c r="G84" s="26"/>
      <c r="H84" s="26"/>
      <c r="I84" s="7"/>
      <c r="J84" s="7"/>
    </row>
    <row r="85" spans="1:10">
      <c r="A85" s="95"/>
      <c r="B85" s="7"/>
      <c r="C85" s="26"/>
      <c r="D85" s="26"/>
      <c r="E85" s="26"/>
      <c r="F85" s="26"/>
      <c r="G85" s="26"/>
      <c r="H85" s="26"/>
      <c r="I85" s="7"/>
      <c r="J85" s="7"/>
    </row>
    <row r="86" spans="1:10">
      <c r="A86" s="95"/>
      <c r="B86" s="7"/>
      <c r="C86" s="26"/>
      <c r="D86" s="26"/>
      <c r="E86" s="26"/>
      <c r="F86" s="26"/>
      <c r="G86" s="26"/>
      <c r="H86" s="26"/>
      <c r="I86" s="7"/>
      <c r="J86" s="7"/>
    </row>
    <row r="87" spans="1:10">
      <c r="A87" s="95"/>
      <c r="B87" s="7"/>
      <c r="C87" s="26"/>
      <c r="D87" s="26"/>
      <c r="E87" s="26"/>
      <c r="F87" s="26"/>
      <c r="G87" s="26"/>
      <c r="H87" s="26"/>
      <c r="I87" s="7"/>
      <c r="J87" s="7"/>
    </row>
    <row r="88" spans="1:10">
      <c r="A88" s="95"/>
      <c r="B88" s="7"/>
      <c r="C88" s="26"/>
      <c r="D88" s="26"/>
      <c r="E88" s="26"/>
      <c r="F88" s="26"/>
      <c r="G88" s="26"/>
      <c r="H88" s="26"/>
      <c r="I88" s="7"/>
      <c r="J88" s="7"/>
    </row>
    <row r="89" spans="1:10">
      <c r="A89" s="95"/>
      <c r="B89" s="7"/>
      <c r="C89" s="26"/>
      <c r="D89" s="26"/>
      <c r="E89" s="26"/>
      <c r="F89" s="26"/>
      <c r="G89" s="26"/>
      <c r="H89" s="26"/>
      <c r="I89" s="7"/>
      <c r="J89" s="7"/>
    </row>
    <row r="90" spans="1:10">
      <c r="A90" s="95"/>
      <c r="B90" s="7"/>
      <c r="C90" s="26"/>
      <c r="D90" s="26"/>
      <c r="E90" s="26"/>
      <c r="F90" s="26"/>
      <c r="G90" s="26"/>
      <c r="H90" s="26"/>
      <c r="I90" s="7"/>
      <c r="J90" s="7"/>
    </row>
    <row r="91" spans="1:10">
      <c r="A91" s="95"/>
      <c r="B91" s="7"/>
      <c r="C91" s="26"/>
      <c r="D91" s="26"/>
      <c r="E91" s="26"/>
      <c r="F91" s="26"/>
      <c r="G91" s="26"/>
      <c r="H91" s="26"/>
      <c r="I91" s="7"/>
      <c r="J91" s="7"/>
    </row>
    <row r="92" spans="1:10">
      <c r="A92" s="95"/>
      <c r="B92" s="7"/>
      <c r="C92" s="26"/>
      <c r="D92" s="26"/>
      <c r="E92" s="26"/>
      <c r="F92" s="26"/>
      <c r="G92" s="26"/>
      <c r="H92" s="26"/>
      <c r="I92" s="7"/>
      <c r="J92" s="7"/>
    </row>
    <row r="93" spans="1:10">
      <c r="A93" s="95"/>
      <c r="B93" s="7"/>
      <c r="C93" s="26"/>
      <c r="D93" s="26"/>
      <c r="E93" s="26"/>
      <c r="F93" s="26"/>
      <c r="G93" s="26"/>
      <c r="H93" s="26"/>
      <c r="I93" s="7"/>
      <c r="J93" s="7"/>
    </row>
    <row r="94" spans="1:10">
      <c r="A94" s="95"/>
      <c r="B94" s="7"/>
      <c r="C94" s="26"/>
      <c r="D94" s="26"/>
      <c r="E94" s="26"/>
      <c r="F94" s="26"/>
      <c r="G94" s="26"/>
      <c r="H94" s="26"/>
      <c r="I94" s="7"/>
      <c r="J94" s="7"/>
    </row>
    <row r="95" spans="1:10">
      <c r="A95" s="95"/>
      <c r="B95" s="7"/>
      <c r="C95" s="26"/>
      <c r="D95" s="26"/>
      <c r="E95" s="26"/>
      <c r="F95" s="26"/>
      <c r="G95" s="26"/>
      <c r="H95" s="26"/>
      <c r="I95" s="7"/>
      <c r="J95" s="7"/>
    </row>
    <row r="96" spans="1:10">
      <c r="A96" s="95"/>
      <c r="B96" s="7"/>
      <c r="C96" s="26"/>
      <c r="D96" s="26"/>
      <c r="E96" s="26"/>
      <c r="F96" s="26"/>
      <c r="G96" s="26"/>
      <c r="H96" s="26"/>
      <c r="I96" s="7"/>
      <c r="J96" s="7"/>
    </row>
    <row r="97" spans="1:11">
      <c r="A97" s="95"/>
      <c r="B97" s="7"/>
      <c r="C97" s="26"/>
      <c r="D97" s="26"/>
      <c r="E97" s="26"/>
      <c r="F97" s="26"/>
      <c r="G97" s="26"/>
      <c r="H97" s="26"/>
      <c r="I97" s="7"/>
      <c r="J97" s="7"/>
    </row>
    <row r="98" spans="1:11">
      <c r="A98" s="95"/>
      <c r="B98" s="7"/>
      <c r="C98" s="26"/>
      <c r="D98" s="26"/>
      <c r="E98" s="26"/>
      <c r="F98" s="26"/>
      <c r="G98" s="26"/>
      <c r="H98" s="26"/>
      <c r="I98" s="7"/>
      <c r="J98" s="7"/>
    </row>
    <row r="99" spans="1:11">
      <c r="A99" s="95"/>
      <c r="B99" s="7"/>
      <c r="C99" s="26"/>
      <c r="D99" s="26"/>
      <c r="E99" s="26"/>
      <c r="F99" s="26"/>
      <c r="G99" s="26"/>
      <c r="H99" s="26"/>
      <c r="I99" s="7"/>
      <c r="J99" s="7"/>
    </row>
    <row r="100" spans="1:11">
      <c r="A100" s="95"/>
      <c r="B100" s="7"/>
      <c r="C100" s="26"/>
      <c r="D100" s="26"/>
      <c r="E100" s="26"/>
      <c r="F100" s="26"/>
      <c r="G100" s="26"/>
      <c r="H100" s="26"/>
      <c r="I100" s="7"/>
      <c r="J100" s="7"/>
    </row>
    <row r="101" spans="1:11">
      <c r="A101" s="95"/>
      <c r="B101" s="7"/>
      <c r="C101" s="26"/>
      <c r="D101" s="26"/>
      <c r="E101" s="26"/>
      <c r="F101" s="26"/>
      <c r="G101" s="26"/>
      <c r="H101" s="26"/>
      <c r="I101" s="7"/>
      <c r="J101" s="7"/>
    </row>
    <row r="102" spans="1:11">
      <c r="A102" s="95"/>
      <c r="B102" s="7"/>
      <c r="C102" s="26"/>
      <c r="D102" s="26"/>
      <c r="E102" s="26"/>
      <c r="F102" s="26"/>
      <c r="G102" s="26"/>
      <c r="H102" s="26"/>
      <c r="I102" s="7"/>
      <c r="J102" s="7"/>
    </row>
    <row r="103" spans="1:11">
      <c r="A103" s="95"/>
      <c r="B103" s="7"/>
      <c r="C103" s="26"/>
      <c r="D103" s="26"/>
      <c r="E103" s="26"/>
      <c r="F103" s="26"/>
      <c r="G103" s="26"/>
      <c r="H103" s="26"/>
      <c r="I103" s="7"/>
      <c r="J103" s="7"/>
    </row>
    <row r="104" spans="1:11">
      <c r="A104" s="95"/>
      <c r="B104" s="7"/>
      <c r="C104" s="26"/>
      <c r="D104" s="26"/>
      <c r="E104" s="26"/>
      <c r="F104" s="26"/>
      <c r="G104" s="26"/>
      <c r="H104" s="26"/>
      <c r="I104" s="7"/>
      <c r="J104" s="7"/>
    </row>
    <row r="105" spans="1:11">
      <c r="A105" s="95"/>
      <c r="B105" s="7"/>
      <c r="C105" s="26"/>
      <c r="D105" s="26"/>
      <c r="E105" s="26"/>
      <c r="F105" s="26"/>
      <c r="G105" s="26"/>
      <c r="H105" s="26"/>
      <c r="I105" s="7"/>
      <c r="J105" s="7"/>
    </row>
    <row r="106" spans="1:11">
      <c r="A106" s="95"/>
      <c r="B106" s="7"/>
      <c r="C106" s="26"/>
      <c r="D106" s="26"/>
      <c r="E106" s="26"/>
      <c r="F106" s="26"/>
      <c r="G106" s="26"/>
      <c r="H106" s="26"/>
      <c r="I106" s="7"/>
      <c r="J106" s="7"/>
    </row>
    <row r="107" spans="1:11">
      <c r="A107" s="95"/>
      <c r="B107" s="7"/>
      <c r="C107" s="26"/>
      <c r="D107" s="26"/>
      <c r="E107" s="26"/>
      <c r="F107" s="26"/>
      <c r="G107" s="26"/>
      <c r="H107" s="26"/>
      <c r="I107" s="7"/>
      <c r="J107" s="7"/>
    </row>
    <row r="108" spans="1:11">
      <c r="A108" s="95"/>
      <c r="B108" s="7"/>
      <c r="C108" s="26"/>
      <c r="D108" s="26"/>
      <c r="E108" s="26"/>
      <c r="F108" s="26"/>
      <c r="G108" s="26"/>
      <c r="H108" s="26"/>
      <c r="I108" s="7"/>
      <c r="J108" s="7"/>
    </row>
    <row r="109" spans="1:11">
      <c r="A109" s="95"/>
      <c r="B109" s="7"/>
      <c r="C109" s="26"/>
      <c r="D109" s="26"/>
      <c r="E109" s="26"/>
      <c r="F109" s="26"/>
      <c r="G109" s="26"/>
      <c r="H109" s="26"/>
      <c r="I109" s="7"/>
      <c r="J109" s="777" t="s">
        <v>319</v>
      </c>
      <c r="K109" s="777"/>
    </row>
    <row r="110" spans="1:11">
      <c r="A110" s="95"/>
      <c r="B110" s="7"/>
      <c r="C110" s="26"/>
      <c r="D110" s="26"/>
      <c r="E110" s="26"/>
      <c r="F110" s="26"/>
      <c r="G110" s="26"/>
      <c r="H110" s="26"/>
      <c r="I110" s="7"/>
      <c r="J110" s="7"/>
    </row>
    <row r="111" spans="1:11" ht="15.75" thickBot="1">
      <c r="A111" s="102"/>
      <c r="B111" s="101"/>
      <c r="C111" s="101"/>
      <c r="D111" s="101"/>
      <c r="E111" s="101"/>
      <c r="F111" s="101"/>
      <c r="G111" s="101"/>
      <c r="H111" s="101"/>
      <c r="I111" s="101"/>
      <c r="J111" s="101"/>
      <c r="K111" s="277"/>
    </row>
    <row r="112" spans="1:11" ht="18.75">
      <c r="A112" s="95"/>
      <c r="B112" s="7"/>
      <c r="C112" s="501" t="s">
        <v>113</v>
      </c>
      <c r="D112" s="501"/>
      <c r="E112" s="501"/>
      <c r="F112" s="501"/>
      <c r="G112" s="501"/>
      <c r="H112" s="217"/>
      <c r="I112" s="99" t="s">
        <v>112</v>
      </c>
      <c r="J112" s="98"/>
      <c r="K112" s="276"/>
    </row>
    <row r="113" spans="1:12" ht="15" customHeight="1">
      <c r="A113" s="95"/>
      <c r="B113" s="7"/>
      <c r="C113" s="502" t="s">
        <v>111</v>
      </c>
      <c r="D113" s="502"/>
      <c r="E113" s="502"/>
      <c r="F113" s="502"/>
      <c r="G113" s="502"/>
      <c r="H113" s="216"/>
      <c r="I113" s="631" t="s">
        <v>110</v>
      </c>
      <c r="J113" s="718"/>
      <c r="K113" s="276"/>
    </row>
    <row r="114" spans="1:12" ht="15" customHeight="1">
      <c r="A114" s="95"/>
      <c r="B114" s="7"/>
      <c r="C114" s="502"/>
      <c r="D114" s="502"/>
      <c r="E114" s="502"/>
      <c r="F114" s="502"/>
      <c r="G114" s="502"/>
      <c r="H114" s="216"/>
      <c r="I114" s="631"/>
      <c r="J114" s="718"/>
      <c r="K114" s="276"/>
    </row>
    <row r="115" spans="1:12" ht="15.75" thickBot="1">
      <c r="A115" s="95"/>
      <c r="B115" s="7"/>
      <c r="C115" s="7"/>
      <c r="D115" s="7"/>
      <c r="E115" s="7"/>
      <c r="F115" s="7"/>
      <c r="G115" s="7"/>
      <c r="H115" s="7"/>
      <c r="I115" s="97" t="s">
        <v>11</v>
      </c>
      <c r="J115" s="273" t="str">
        <f>J60</f>
        <v>07.05.2017</v>
      </c>
      <c r="K115" s="276"/>
    </row>
    <row r="116" spans="1:12">
      <c r="A116" s="95"/>
      <c r="B116" s="7"/>
      <c r="C116" s="214" t="s">
        <v>109</v>
      </c>
      <c r="D116" s="214" t="s">
        <v>239</v>
      </c>
      <c r="E116" s="214"/>
      <c r="F116" s="214"/>
      <c r="G116" s="214"/>
      <c r="H116" s="214"/>
      <c r="I116" s="214"/>
      <c r="J116" s="7"/>
      <c r="K116" s="276"/>
    </row>
    <row r="117" spans="1:12">
      <c r="A117" s="93"/>
      <c r="B117" s="92"/>
      <c r="C117" s="504" t="s">
        <v>108</v>
      </c>
      <c r="D117" s="504"/>
      <c r="E117" s="504"/>
      <c r="F117" s="504"/>
      <c r="G117" s="504"/>
      <c r="H117" s="212"/>
      <c r="I117" s="92" t="s">
        <v>107</v>
      </c>
      <c r="J117" s="211" t="str">
        <f>J62</f>
        <v>Barcarena</v>
      </c>
      <c r="K117" s="275"/>
    </row>
    <row r="118" spans="1:12">
      <c r="A118" s="775" t="str">
        <f>A63</f>
        <v>Ship's Routeing and Reporting Systems, Vessel Traffic Services, Arrival to :</v>
      </c>
      <c r="B118" s="776"/>
      <c r="C118" s="776"/>
      <c r="D118" s="776"/>
      <c r="E118" s="776"/>
      <c r="F118" s="776"/>
      <c r="G118" s="776"/>
      <c r="H118" s="776"/>
      <c r="I118" s="776"/>
      <c r="J118" s="776"/>
      <c r="K118" s="776"/>
      <c r="L118" s="776"/>
    </row>
    <row r="165" spans="1:12">
      <c r="J165" s="777" t="s">
        <v>318</v>
      </c>
      <c r="K165" s="777"/>
    </row>
    <row r="166" spans="1:12" ht="15.75" thickBot="1">
      <c r="A166" s="102"/>
      <c r="B166" s="101"/>
      <c r="C166" s="101"/>
      <c r="D166" s="101"/>
      <c r="E166" s="101"/>
      <c r="F166" s="101"/>
      <c r="G166" s="101"/>
      <c r="H166" s="101"/>
      <c r="I166" s="101"/>
      <c r="J166" s="101"/>
      <c r="K166" s="277"/>
    </row>
    <row r="167" spans="1:12" ht="18.75">
      <c r="A167" s="95"/>
      <c r="B167" s="7"/>
      <c r="C167" s="501" t="s">
        <v>113</v>
      </c>
      <c r="D167" s="501"/>
      <c r="E167" s="501"/>
      <c r="F167" s="501"/>
      <c r="G167" s="501"/>
      <c r="H167" s="217"/>
      <c r="I167" s="99" t="s">
        <v>112</v>
      </c>
      <c r="J167" s="98"/>
      <c r="K167" s="276"/>
    </row>
    <row r="168" spans="1:12" ht="15" customHeight="1">
      <c r="A168" s="95"/>
      <c r="B168" s="7"/>
      <c r="C168" s="502" t="s">
        <v>111</v>
      </c>
      <c r="D168" s="502"/>
      <c r="E168" s="502"/>
      <c r="F168" s="502"/>
      <c r="G168" s="502"/>
      <c r="H168" s="216"/>
      <c r="I168" s="631" t="s">
        <v>110</v>
      </c>
      <c r="J168" s="718"/>
      <c r="K168" s="276"/>
    </row>
    <row r="169" spans="1:12" ht="15" customHeight="1">
      <c r="A169" s="95"/>
      <c r="B169" s="7"/>
      <c r="C169" s="502"/>
      <c r="D169" s="502"/>
      <c r="E169" s="502"/>
      <c r="F169" s="502"/>
      <c r="G169" s="502"/>
      <c r="H169" s="216"/>
      <c r="I169" s="631"/>
      <c r="J169" s="718"/>
      <c r="K169" s="276"/>
    </row>
    <row r="170" spans="1:12" ht="15.75" thickBot="1">
      <c r="A170" s="95"/>
      <c r="B170" s="7"/>
      <c r="C170" s="7"/>
      <c r="D170" s="7"/>
      <c r="E170" s="7"/>
      <c r="F170" s="7"/>
      <c r="G170" s="7"/>
      <c r="H170" s="7"/>
      <c r="I170" s="97" t="s">
        <v>11</v>
      </c>
      <c r="J170" s="273" t="str">
        <f>J115</f>
        <v>07.05.2017</v>
      </c>
      <c r="K170" s="276"/>
    </row>
    <row r="171" spans="1:12">
      <c r="A171" s="95"/>
      <c r="B171" s="7"/>
      <c r="C171" s="214" t="s">
        <v>109</v>
      </c>
      <c r="D171" s="214" t="s">
        <v>239</v>
      </c>
      <c r="E171" s="214"/>
      <c r="F171" s="214"/>
      <c r="G171" s="214"/>
      <c r="H171" s="214"/>
      <c r="I171" s="214"/>
      <c r="J171" s="7"/>
      <c r="K171" s="276"/>
    </row>
    <row r="172" spans="1:12">
      <c r="A172" s="93"/>
      <c r="B172" s="92"/>
      <c r="C172" s="212" t="s">
        <v>108</v>
      </c>
      <c r="D172" s="212"/>
      <c r="E172" s="212"/>
      <c r="F172" s="212"/>
      <c r="G172" s="212"/>
      <c r="H172" s="212"/>
      <c r="I172" s="92" t="s">
        <v>107</v>
      </c>
      <c r="J172" s="211" t="str">
        <f>J117</f>
        <v>Barcarena</v>
      </c>
      <c r="K172" s="275"/>
    </row>
    <row r="173" spans="1:12">
      <c r="A173" s="775" t="s">
        <v>314</v>
      </c>
      <c r="B173" s="776"/>
      <c r="C173" s="776"/>
      <c r="D173" s="776"/>
      <c r="E173" s="776"/>
      <c r="F173" s="776"/>
      <c r="G173" s="776"/>
      <c r="H173" s="776"/>
      <c r="I173" s="776"/>
      <c r="J173" s="776"/>
      <c r="K173" s="776"/>
      <c r="L173" s="776"/>
    </row>
    <row r="174" spans="1:12">
      <c r="A174" s="95"/>
      <c r="B174" s="7"/>
      <c r="C174" s="26"/>
      <c r="D174" s="26"/>
      <c r="E174" s="26"/>
      <c r="F174" s="26"/>
      <c r="G174" s="26"/>
      <c r="H174" s="26"/>
      <c r="I174" s="7"/>
      <c r="J174" s="7"/>
    </row>
    <row r="175" spans="1:12">
      <c r="A175" s="95"/>
      <c r="B175" s="7"/>
      <c r="C175" s="26"/>
      <c r="D175" s="26"/>
      <c r="E175" s="26"/>
      <c r="F175" s="26"/>
      <c r="G175" s="26"/>
      <c r="H175" s="26"/>
      <c r="I175" s="7"/>
      <c r="J175" s="7"/>
    </row>
    <row r="176" spans="1:12">
      <c r="A176" s="95"/>
      <c r="B176" s="7"/>
      <c r="C176" s="26"/>
      <c r="D176" s="26"/>
      <c r="E176" s="26"/>
      <c r="F176" s="26"/>
      <c r="G176" s="26"/>
      <c r="H176" s="26"/>
      <c r="I176" s="7"/>
      <c r="J176" s="7"/>
    </row>
    <row r="177" spans="1:10">
      <c r="A177" s="95"/>
      <c r="B177" s="7"/>
      <c r="C177" s="26"/>
      <c r="D177" s="26"/>
      <c r="E177" s="26"/>
      <c r="F177" s="26"/>
      <c r="G177" s="26"/>
      <c r="H177" s="26"/>
      <c r="I177" s="7"/>
      <c r="J177" s="7"/>
    </row>
    <row r="178" spans="1:10">
      <c r="A178" s="95"/>
      <c r="B178" s="7"/>
      <c r="C178" s="26"/>
      <c r="D178" s="26"/>
      <c r="E178" s="26"/>
      <c r="F178" s="26"/>
      <c r="G178" s="26"/>
      <c r="H178" s="26"/>
      <c r="I178" s="7"/>
      <c r="J178" s="7"/>
    </row>
    <row r="179" spans="1:10">
      <c r="A179" s="95"/>
      <c r="B179" s="7"/>
      <c r="C179" s="26"/>
      <c r="D179" s="26"/>
      <c r="E179" s="26"/>
      <c r="F179" s="26"/>
      <c r="G179" s="26"/>
      <c r="H179" s="26"/>
      <c r="I179" s="7"/>
      <c r="J179" s="7"/>
    </row>
    <row r="180" spans="1:10">
      <c r="A180" s="95"/>
      <c r="B180" s="7"/>
      <c r="C180" s="26"/>
      <c r="D180" s="26"/>
      <c r="E180" s="26"/>
      <c r="F180" s="26"/>
      <c r="G180" s="26"/>
      <c r="H180" s="26"/>
      <c r="I180" s="7"/>
      <c r="J180" s="7"/>
    </row>
    <row r="181" spans="1:10">
      <c r="A181" s="95"/>
      <c r="B181" s="7"/>
      <c r="C181" s="26"/>
      <c r="D181" s="26"/>
      <c r="E181" s="26"/>
      <c r="F181" s="26"/>
      <c r="G181" s="26"/>
      <c r="H181" s="26"/>
      <c r="I181" s="7"/>
      <c r="J181" s="7"/>
    </row>
    <row r="182" spans="1:10">
      <c r="A182" s="95"/>
      <c r="B182" s="7"/>
      <c r="C182" s="26"/>
      <c r="D182" s="26"/>
      <c r="E182" s="26"/>
      <c r="F182" s="26"/>
      <c r="G182" s="26"/>
      <c r="H182" s="26"/>
      <c r="I182" s="7"/>
      <c r="J182" s="7"/>
    </row>
    <row r="183" spans="1:10">
      <c r="A183" s="95"/>
      <c r="B183" s="7"/>
      <c r="C183" s="26"/>
      <c r="D183" s="26"/>
      <c r="E183" s="26"/>
      <c r="F183" s="26"/>
      <c r="G183" s="26"/>
      <c r="H183" s="26"/>
      <c r="I183" s="7"/>
      <c r="J183" s="7"/>
    </row>
    <row r="184" spans="1:10">
      <c r="A184" s="95"/>
      <c r="B184" s="7"/>
      <c r="C184" s="26"/>
      <c r="D184" s="26"/>
      <c r="E184" s="26"/>
      <c r="F184" s="26"/>
      <c r="G184" s="26"/>
      <c r="H184" s="26"/>
      <c r="I184" s="7"/>
      <c r="J184" s="7"/>
    </row>
    <row r="185" spans="1:10">
      <c r="A185" s="95"/>
      <c r="B185" s="7"/>
      <c r="C185" s="26"/>
      <c r="D185" s="26"/>
      <c r="E185" s="26"/>
      <c r="F185" s="26"/>
      <c r="G185" s="26"/>
      <c r="H185" s="26"/>
      <c r="I185" s="7"/>
      <c r="J185" s="7"/>
    </row>
    <row r="186" spans="1:10">
      <c r="A186" s="95"/>
      <c r="B186" s="7"/>
      <c r="C186" s="26"/>
      <c r="D186" s="26"/>
      <c r="E186" s="26"/>
      <c r="F186" s="26"/>
      <c r="G186" s="26"/>
      <c r="H186" s="26"/>
      <c r="I186" s="7"/>
      <c r="J186" s="7"/>
    </row>
    <row r="187" spans="1:10">
      <c r="A187" s="95"/>
      <c r="B187" s="7"/>
      <c r="C187" s="26"/>
      <c r="D187" s="26"/>
      <c r="E187" s="26"/>
      <c r="F187" s="26"/>
      <c r="G187" s="26"/>
      <c r="H187" s="26"/>
      <c r="I187" s="7"/>
      <c r="J187" s="7"/>
    </row>
    <row r="188" spans="1:10">
      <c r="A188" s="95"/>
      <c r="B188" s="7"/>
      <c r="C188" s="26"/>
      <c r="D188" s="26"/>
      <c r="E188" s="26"/>
      <c r="F188" s="26"/>
      <c r="G188" s="26"/>
      <c r="H188" s="26"/>
      <c r="I188" s="7"/>
      <c r="J188" s="7"/>
    </row>
    <row r="189" spans="1:10">
      <c r="A189" s="95"/>
      <c r="B189" s="7"/>
      <c r="C189" s="26"/>
      <c r="D189" s="26"/>
      <c r="E189" s="26"/>
      <c r="F189" s="26"/>
      <c r="G189" s="26"/>
      <c r="H189" s="26"/>
      <c r="I189" s="7"/>
      <c r="J189" s="7"/>
    </row>
    <row r="190" spans="1:10">
      <c r="A190" s="95"/>
      <c r="B190" s="7"/>
      <c r="C190" s="26"/>
      <c r="D190" s="26"/>
      <c r="E190" s="26"/>
      <c r="F190" s="26"/>
      <c r="G190" s="26"/>
      <c r="H190" s="26"/>
      <c r="I190" s="7"/>
      <c r="J190" s="7"/>
    </row>
    <row r="191" spans="1:10">
      <c r="A191" s="95"/>
      <c r="B191" s="7"/>
      <c r="C191" s="26"/>
      <c r="D191" s="26"/>
      <c r="E191" s="26"/>
      <c r="F191" s="26"/>
      <c r="G191" s="26"/>
      <c r="H191" s="26"/>
      <c r="I191" s="7"/>
      <c r="J191" s="7"/>
    </row>
    <row r="192" spans="1:10">
      <c r="A192" s="95"/>
      <c r="B192" s="7"/>
      <c r="C192" s="26"/>
      <c r="D192" s="26"/>
      <c r="E192" s="26"/>
      <c r="F192" s="26"/>
      <c r="G192" s="26"/>
      <c r="H192" s="26"/>
      <c r="I192" s="7"/>
      <c r="J192" s="7"/>
    </row>
    <row r="193" spans="1:10">
      <c r="A193" s="95"/>
      <c r="B193" s="7"/>
      <c r="C193" s="26"/>
      <c r="D193" s="26"/>
      <c r="E193" s="26"/>
      <c r="F193" s="26"/>
      <c r="G193" s="26"/>
      <c r="H193" s="26"/>
      <c r="I193" s="7"/>
      <c r="J193" s="7"/>
    </row>
    <row r="194" spans="1:10">
      <c r="A194" s="95"/>
      <c r="B194" s="7"/>
      <c r="C194" s="26"/>
      <c r="D194" s="26"/>
      <c r="E194" s="26"/>
      <c r="F194" s="26"/>
      <c r="G194" s="26"/>
      <c r="H194" s="26"/>
      <c r="I194" s="7"/>
      <c r="J194" s="7"/>
    </row>
    <row r="195" spans="1:10">
      <c r="A195" s="95"/>
      <c r="B195" s="7"/>
      <c r="C195" s="26"/>
      <c r="D195" s="26"/>
      <c r="E195" s="26"/>
      <c r="F195" s="26"/>
      <c r="G195" s="26"/>
      <c r="H195" s="26"/>
      <c r="I195" s="7"/>
      <c r="J195" s="7"/>
    </row>
    <row r="196" spans="1:10">
      <c r="A196" s="95"/>
      <c r="B196" s="7"/>
      <c r="C196" s="26"/>
      <c r="D196" s="26"/>
      <c r="E196" s="26"/>
      <c r="F196" s="26"/>
      <c r="G196" s="26"/>
      <c r="H196" s="26"/>
      <c r="I196" s="7"/>
      <c r="J196" s="7"/>
    </row>
    <row r="197" spans="1:10">
      <c r="A197" s="95"/>
      <c r="B197" s="7"/>
      <c r="C197" s="26"/>
      <c r="D197" s="26"/>
      <c r="E197" s="26"/>
      <c r="F197" s="26"/>
      <c r="G197" s="26"/>
      <c r="H197" s="26"/>
      <c r="I197" s="7"/>
      <c r="J197" s="7"/>
    </row>
    <row r="198" spans="1:10">
      <c r="A198" s="95"/>
      <c r="B198" s="7"/>
      <c r="C198" s="26"/>
      <c r="D198" s="26"/>
      <c r="E198" s="26"/>
      <c r="F198" s="26"/>
      <c r="G198" s="26"/>
      <c r="H198" s="26"/>
      <c r="I198" s="7"/>
      <c r="J198" s="7"/>
    </row>
    <row r="199" spans="1:10">
      <c r="A199" s="95"/>
      <c r="B199" s="7"/>
      <c r="C199" s="26"/>
      <c r="D199" s="26"/>
      <c r="E199" s="26"/>
      <c r="F199" s="26"/>
      <c r="G199" s="26"/>
      <c r="H199" s="26"/>
      <c r="I199" s="7"/>
      <c r="J199" s="7"/>
    </row>
    <row r="200" spans="1:10">
      <c r="A200" s="95"/>
      <c r="B200" s="7"/>
      <c r="C200" s="26"/>
      <c r="D200" s="26"/>
      <c r="E200" s="26"/>
      <c r="F200" s="26"/>
      <c r="G200" s="26"/>
      <c r="H200" s="26"/>
      <c r="I200" s="7"/>
      <c r="J200" s="7"/>
    </row>
    <row r="201" spans="1:10">
      <c r="A201" s="95"/>
      <c r="B201" s="7"/>
      <c r="C201" s="26"/>
      <c r="D201" s="26"/>
      <c r="E201" s="26"/>
      <c r="F201" s="26"/>
      <c r="G201" s="26"/>
      <c r="H201" s="26"/>
      <c r="I201" s="7"/>
      <c r="J201" s="7"/>
    </row>
    <row r="202" spans="1:10">
      <c r="A202" s="95"/>
      <c r="B202" s="7"/>
      <c r="C202" s="26"/>
      <c r="D202" s="26"/>
      <c r="E202" s="26"/>
      <c r="F202" s="26"/>
      <c r="G202" s="26"/>
      <c r="H202" s="26"/>
      <c r="I202" s="7"/>
      <c r="J202" s="7"/>
    </row>
    <row r="203" spans="1:10">
      <c r="A203" s="95"/>
      <c r="B203" s="7"/>
      <c r="C203" s="26"/>
      <c r="D203" s="26"/>
      <c r="E203" s="26"/>
      <c r="F203" s="26"/>
      <c r="G203" s="26"/>
      <c r="H203" s="26"/>
      <c r="I203" s="7"/>
      <c r="J203" s="7"/>
    </row>
    <row r="204" spans="1:10">
      <c r="A204" s="95"/>
      <c r="B204" s="7"/>
      <c r="C204" s="26"/>
      <c r="D204" s="26"/>
      <c r="E204" s="26"/>
      <c r="F204" s="26"/>
      <c r="G204" s="26"/>
      <c r="H204" s="26"/>
      <c r="I204" s="7"/>
      <c r="J204" s="7"/>
    </row>
    <row r="205" spans="1:10">
      <c r="A205" s="95"/>
      <c r="B205" s="7"/>
      <c r="C205" s="26"/>
      <c r="D205" s="26"/>
      <c r="E205" s="26"/>
      <c r="F205" s="26"/>
      <c r="G205" s="26"/>
      <c r="H205" s="26"/>
      <c r="I205" s="7"/>
      <c r="J205" s="7"/>
    </row>
    <row r="206" spans="1:10">
      <c r="A206" s="95"/>
      <c r="B206" s="7"/>
      <c r="C206" s="26"/>
      <c r="D206" s="26"/>
      <c r="E206" s="26"/>
      <c r="F206" s="26"/>
      <c r="G206" s="26"/>
      <c r="H206" s="26"/>
      <c r="I206" s="7"/>
      <c r="J206" s="7"/>
    </row>
    <row r="207" spans="1:10">
      <c r="A207" s="95"/>
      <c r="B207" s="7"/>
      <c r="C207" s="26"/>
      <c r="D207" s="26"/>
      <c r="E207" s="26"/>
      <c r="F207" s="26"/>
      <c r="G207" s="26"/>
      <c r="H207" s="26"/>
      <c r="I207" s="7"/>
      <c r="J207" s="7"/>
    </row>
    <row r="208" spans="1:10">
      <c r="A208" s="95"/>
      <c r="B208" s="7"/>
      <c r="C208" s="26"/>
      <c r="D208" s="26"/>
      <c r="E208" s="26"/>
      <c r="F208" s="26"/>
      <c r="G208" s="26"/>
      <c r="H208" s="26"/>
      <c r="I208" s="7"/>
      <c r="J208" s="7"/>
    </row>
    <row r="209" spans="1:11">
      <c r="A209" s="95"/>
      <c r="B209" s="7"/>
      <c r="C209" s="26"/>
      <c r="D209" s="26"/>
      <c r="E209" s="26"/>
      <c r="F209" s="26"/>
      <c r="G209" s="26"/>
      <c r="H209" s="26"/>
      <c r="I209" s="7"/>
      <c r="J209" s="7"/>
    </row>
    <row r="210" spans="1:11">
      <c r="A210" s="95"/>
      <c r="B210" s="7"/>
      <c r="C210" s="26"/>
      <c r="D210" s="26"/>
      <c r="E210" s="26"/>
      <c r="F210" s="26"/>
      <c r="G210" s="26"/>
      <c r="H210" s="26"/>
      <c r="I210" s="7"/>
      <c r="J210" s="7"/>
    </row>
    <row r="211" spans="1:11">
      <c r="A211" s="95"/>
      <c r="B211" s="7"/>
      <c r="C211" s="26"/>
      <c r="D211" s="26"/>
      <c r="E211" s="26"/>
      <c r="F211" s="26"/>
      <c r="G211" s="26"/>
      <c r="H211" s="26"/>
      <c r="I211" s="7"/>
      <c r="J211" s="7"/>
    </row>
    <row r="212" spans="1:11">
      <c r="A212" s="95"/>
      <c r="B212" s="7"/>
      <c r="C212" s="26"/>
      <c r="D212" s="26"/>
      <c r="E212" s="26"/>
      <c r="F212" s="26"/>
      <c r="G212" s="26"/>
      <c r="H212" s="26"/>
      <c r="I212" s="7"/>
      <c r="J212" s="7"/>
    </row>
    <row r="213" spans="1:11">
      <c r="A213" s="95"/>
      <c r="B213" s="7"/>
      <c r="C213" s="26"/>
      <c r="D213" s="26"/>
      <c r="E213" s="26"/>
      <c r="F213" s="26"/>
      <c r="G213" s="26"/>
      <c r="H213" s="26"/>
      <c r="I213" s="7"/>
      <c r="J213" s="7"/>
    </row>
    <row r="214" spans="1:11">
      <c r="A214" s="95"/>
      <c r="B214" s="7"/>
      <c r="C214" s="26"/>
      <c r="D214" s="26"/>
      <c r="E214" s="26"/>
      <c r="F214" s="26"/>
      <c r="G214" s="26"/>
      <c r="H214" s="26"/>
      <c r="I214" s="7"/>
      <c r="J214" s="7"/>
    </row>
    <row r="215" spans="1:11">
      <c r="A215" s="95"/>
      <c r="B215" s="7"/>
      <c r="C215" s="26"/>
      <c r="D215" s="26"/>
      <c r="E215" s="26"/>
      <c r="F215" s="26"/>
      <c r="G215" s="26"/>
      <c r="H215" s="26"/>
      <c r="I215" s="7"/>
      <c r="J215" s="7"/>
    </row>
    <row r="216" spans="1:11">
      <c r="A216" s="95"/>
      <c r="B216" s="7"/>
      <c r="C216" s="26"/>
      <c r="D216" s="26"/>
      <c r="E216" s="26"/>
      <c r="F216" s="26"/>
      <c r="G216" s="26"/>
      <c r="H216" s="26"/>
      <c r="I216" s="7"/>
      <c r="J216" s="7"/>
    </row>
    <row r="217" spans="1:11">
      <c r="A217" s="95"/>
      <c r="B217" s="7"/>
      <c r="C217" s="26"/>
      <c r="D217" s="26"/>
      <c r="E217" s="26"/>
      <c r="F217" s="26"/>
      <c r="G217" s="26"/>
      <c r="H217" s="26"/>
      <c r="I217" s="7"/>
      <c r="J217" s="7"/>
    </row>
    <row r="218" spans="1:11" ht="27.75" customHeight="1">
      <c r="A218" s="95"/>
      <c r="B218" s="7"/>
      <c r="C218" s="26"/>
      <c r="D218" s="26"/>
      <c r="E218" s="26"/>
      <c r="F218" s="26"/>
      <c r="G218" s="26"/>
      <c r="H218" s="26"/>
      <c r="I218" s="7"/>
      <c r="J218" s="7"/>
    </row>
    <row r="219" spans="1:11">
      <c r="A219" s="95"/>
      <c r="B219" s="7"/>
      <c r="C219" s="26"/>
      <c r="D219" s="26"/>
      <c r="E219" s="26"/>
      <c r="F219" s="26"/>
      <c r="G219" s="26"/>
      <c r="H219" s="26"/>
      <c r="I219" s="7"/>
      <c r="J219" s="777" t="s">
        <v>317</v>
      </c>
      <c r="K219" s="777"/>
    </row>
    <row r="220" spans="1:11" ht="15.75" thickBot="1">
      <c r="A220" s="102"/>
      <c r="B220" s="101"/>
      <c r="C220" s="101"/>
      <c r="D220" s="101"/>
      <c r="E220" s="101"/>
      <c r="F220" s="101"/>
      <c r="G220" s="101"/>
      <c r="H220" s="101"/>
      <c r="I220" s="101"/>
      <c r="J220" s="101"/>
      <c r="K220" s="166"/>
    </row>
    <row r="221" spans="1:11" ht="18.75">
      <c r="A221" s="95"/>
      <c r="B221" s="7"/>
      <c r="C221" s="501" t="s">
        <v>113</v>
      </c>
      <c r="D221" s="501"/>
      <c r="E221" s="501"/>
      <c r="F221" s="501"/>
      <c r="G221" s="501"/>
      <c r="H221" s="217"/>
      <c r="I221" s="99" t="s">
        <v>112</v>
      </c>
      <c r="J221" s="98"/>
      <c r="K221" s="162"/>
    </row>
    <row r="222" spans="1:11" ht="15" customHeight="1">
      <c r="A222" s="95"/>
      <c r="B222" s="7"/>
      <c r="C222" s="502" t="s">
        <v>111</v>
      </c>
      <c r="D222" s="502"/>
      <c r="E222" s="502"/>
      <c r="F222" s="502"/>
      <c r="G222" s="502"/>
      <c r="H222" s="216"/>
      <c r="I222" s="631" t="s">
        <v>110</v>
      </c>
      <c r="J222" s="718"/>
      <c r="K222" s="162"/>
    </row>
    <row r="223" spans="1:11" ht="15" customHeight="1">
      <c r="A223" s="95"/>
      <c r="B223" s="7"/>
      <c r="C223" s="502"/>
      <c r="D223" s="502"/>
      <c r="E223" s="502"/>
      <c r="F223" s="502"/>
      <c r="G223" s="502"/>
      <c r="H223" s="216"/>
      <c r="I223" s="631"/>
      <c r="J223" s="718"/>
      <c r="K223" s="162"/>
    </row>
    <row r="224" spans="1:11" ht="15.75" thickBot="1">
      <c r="A224" s="95"/>
      <c r="B224" s="7"/>
      <c r="C224" s="7"/>
      <c r="D224" s="7"/>
      <c r="E224" s="7"/>
      <c r="F224" s="7"/>
      <c r="G224" s="7"/>
      <c r="H224" s="7"/>
      <c r="I224" s="97" t="s">
        <v>11</v>
      </c>
      <c r="J224" s="178"/>
      <c r="K224" s="162"/>
    </row>
    <row r="225" spans="1:12">
      <c r="A225" s="95"/>
      <c r="B225" s="7"/>
      <c r="C225" s="214" t="s">
        <v>109</v>
      </c>
      <c r="D225" s="214" t="s">
        <v>239</v>
      </c>
      <c r="E225" s="214"/>
      <c r="F225" s="214"/>
      <c r="G225" s="214"/>
      <c r="H225" s="214"/>
      <c r="I225" s="214"/>
      <c r="J225" s="7"/>
      <c r="K225" s="162"/>
    </row>
    <row r="226" spans="1:12">
      <c r="A226" s="93"/>
      <c r="B226" s="92"/>
      <c r="C226" s="212" t="s">
        <v>108</v>
      </c>
      <c r="D226" s="212"/>
      <c r="E226" s="212"/>
      <c r="F226" s="212"/>
      <c r="G226" s="212"/>
      <c r="H226" s="212"/>
      <c r="I226" s="92" t="s">
        <v>107</v>
      </c>
      <c r="J226" s="92"/>
      <c r="K226" s="174"/>
    </row>
    <row r="227" spans="1:12">
      <c r="A227" s="775" t="s">
        <v>314</v>
      </c>
      <c r="B227" s="776"/>
      <c r="C227" s="776"/>
      <c r="D227" s="776"/>
      <c r="E227" s="776"/>
      <c r="F227" s="776"/>
      <c r="G227" s="776"/>
      <c r="H227" s="776"/>
      <c r="I227" s="776"/>
      <c r="J227" s="776"/>
      <c r="K227" s="776"/>
      <c r="L227" s="776"/>
    </row>
    <row r="228" spans="1:12">
      <c r="A228" s="95"/>
      <c r="B228" s="7"/>
      <c r="C228" s="26"/>
      <c r="D228" s="26"/>
      <c r="E228" s="26"/>
      <c r="F228" s="26"/>
      <c r="G228" s="26"/>
      <c r="H228" s="26"/>
      <c r="I228" s="7"/>
      <c r="J228" s="7"/>
    </row>
    <row r="229" spans="1:12">
      <c r="A229" s="95"/>
      <c r="B229" s="7"/>
      <c r="C229" s="26"/>
      <c r="D229" s="26"/>
      <c r="E229" s="26"/>
      <c r="F229" s="26"/>
      <c r="G229" s="26"/>
      <c r="H229" s="26"/>
      <c r="I229" s="7"/>
      <c r="J229" s="7"/>
    </row>
    <row r="230" spans="1:12">
      <c r="A230" s="95"/>
      <c r="B230" s="7"/>
      <c r="C230" s="26"/>
      <c r="D230" s="26"/>
      <c r="E230" s="26"/>
      <c r="F230" s="26"/>
      <c r="G230" s="26"/>
      <c r="H230" s="26"/>
      <c r="I230" s="7"/>
      <c r="J230" s="7"/>
    </row>
    <row r="231" spans="1:12">
      <c r="A231" s="95"/>
      <c r="B231" s="7"/>
      <c r="C231" s="26"/>
      <c r="D231" s="26"/>
      <c r="E231" s="26"/>
      <c r="F231" s="26"/>
      <c r="G231" s="26"/>
      <c r="H231" s="26"/>
      <c r="I231" s="7"/>
      <c r="J231" s="7"/>
    </row>
    <row r="232" spans="1:12">
      <c r="A232" s="95"/>
      <c r="B232" s="7"/>
      <c r="C232" s="26"/>
      <c r="D232" s="26"/>
      <c r="E232" s="26"/>
      <c r="F232" s="26"/>
      <c r="G232" s="26"/>
      <c r="H232" s="26"/>
      <c r="I232" s="7"/>
      <c r="J232" s="7"/>
    </row>
    <row r="233" spans="1:12">
      <c r="A233" s="95"/>
      <c r="B233" s="7"/>
      <c r="C233" s="26"/>
      <c r="D233" s="26"/>
      <c r="E233" s="26"/>
      <c r="F233" s="26"/>
      <c r="G233" s="26"/>
      <c r="H233" s="26"/>
      <c r="I233" s="7"/>
      <c r="J233" s="7"/>
    </row>
    <row r="234" spans="1:12">
      <c r="A234" s="95"/>
      <c r="B234" s="7"/>
      <c r="C234" s="26"/>
      <c r="D234" s="26"/>
      <c r="E234" s="26"/>
      <c r="F234" s="26"/>
      <c r="G234" s="26"/>
      <c r="H234" s="26"/>
      <c r="I234" s="7"/>
      <c r="J234" s="7"/>
    </row>
    <row r="235" spans="1:12">
      <c r="A235" s="95"/>
      <c r="B235" s="7"/>
      <c r="C235" s="26"/>
      <c r="D235" s="26"/>
      <c r="E235" s="26"/>
      <c r="F235" s="26"/>
      <c r="G235" s="26"/>
      <c r="H235" s="26"/>
      <c r="I235" s="7"/>
      <c r="J235" s="7"/>
    </row>
    <row r="236" spans="1:12">
      <c r="A236" s="95"/>
      <c r="B236" s="7"/>
      <c r="C236" s="26"/>
      <c r="D236" s="26"/>
      <c r="E236" s="26"/>
      <c r="F236" s="26"/>
      <c r="G236" s="26"/>
      <c r="H236" s="26"/>
      <c r="I236" s="7"/>
      <c r="J236" s="7"/>
    </row>
    <row r="237" spans="1:12">
      <c r="A237" s="95"/>
      <c r="B237" s="7"/>
      <c r="C237" s="26"/>
      <c r="D237" s="26"/>
      <c r="E237" s="26"/>
      <c r="F237" s="26"/>
      <c r="G237" s="26"/>
      <c r="H237" s="26"/>
      <c r="I237" s="7"/>
      <c r="J237" s="7"/>
    </row>
    <row r="238" spans="1:12">
      <c r="A238" s="95"/>
      <c r="B238" s="7"/>
      <c r="C238" s="26"/>
      <c r="D238" s="26"/>
      <c r="E238" s="26"/>
      <c r="F238" s="26"/>
      <c r="G238" s="26"/>
      <c r="H238" s="26"/>
      <c r="I238" s="7"/>
      <c r="J238" s="7"/>
    </row>
    <row r="239" spans="1:12">
      <c r="A239" s="95"/>
      <c r="B239" s="7"/>
      <c r="C239" s="26"/>
      <c r="D239" s="26"/>
      <c r="E239" s="26"/>
      <c r="F239" s="26"/>
      <c r="G239" s="26"/>
      <c r="H239" s="26"/>
      <c r="I239" s="7"/>
      <c r="J239" s="7"/>
    </row>
    <row r="240" spans="1:12">
      <c r="A240" s="95"/>
      <c r="B240" s="7"/>
      <c r="C240" s="26"/>
      <c r="D240" s="26"/>
      <c r="E240" s="26"/>
      <c r="F240" s="26"/>
      <c r="G240" s="26"/>
      <c r="H240" s="26"/>
      <c r="I240" s="7"/>
      <c r="J240" s="7"/>
    </row>
    <row r="241" spans="1:10">
      <c r="A241" s="95"/>
      <c r="B241" s="7"/>
      <c r="C241" s="26"/>
      <c r="D241" s="26"/>
      <c r="E241" s="26"/>
      <c r="F241" s="26"/>
      <c r="G241" s="26"/>
      <c r="H241" s="26"/>
      <c r="I241" s="7"/>
      <c r="J241" s="7"/>
    </row>
    <row r="242" spans="1:10">
      <c r="A242" s="95"/>
      <c r="B242" s="7"/>
      <c r="C242" s="26"/>
      <c r="D242" s="26"/>
      <c r="E242" s="26"/>
      <c r="F242" s="26"/>
      <c r="G242" s="26"/>
      <c r="H242" s="26"/>
      <c r="I242" s="7"/>
      <c r="J242" s="7"/>
    </row>
    <row r="243" spans="1:10">
      <c r="A243" s="95"/>
      <c r="B243" s="7"/>
      <c r="C243" s="26"/>
      <c r="D243" s="26"/>
      <c r="E243" s="26"/>
      <c r="F243" s="26"/>
      <c r="G243" s="26"/>
      <c r="H243" s="26"/>
      <c r="I243" s="7"/>
      <c r="J243" s="7"/>
    </row>
    <row r="244" spans="1:10">
      <c r="A244" s="95"/>
      <c r="B244" s="7"/>
      <c r="C244" s="26"/>
      <c r="D244" s="26"/>
      <c r="E244" s="26"/>
      <c r="F244" s="26"/>
      <c r="G244" s="26"/>
      <c r="H244" s="26"/>
      <c r="I244" s="7"/>
      <c r="J244" s="7"/>
    </row>
    <row r="245" spans="1:10">
      <c r="A245" s="95"/>
      <c r="B245" s="7"/>
      <c r="C245" s="26"/>
      <c r="D245" s="26"/>
      <c r="E245" s="26"/>
      <c r="F245" s="26"/>
      <c r="G245" s="26"/>
      <c r="H245" s="26"/>
      <c r="I245" s="7"/>
      <c r="J245" s="7"/>
    </row>
    <row r="246" spans="1:10">
      <c r="A246" s="95"/>
      <c r="B246" s="7"/>
      <c r="C246" s="26"/>
      <c r="D246" s="26"/>
      <c r="E246" s="26"/>
      <c r="F246" s="26"/>
      <c r="G246" s="26"/>
      <c r="H246" s="26"/>
      <c r="I246" s="7"/>
      <c r="J246" s="7"/>
    </row>
    <row r="247" spans="1:10">
      <c r="A247" s="95"/>
      <c r="B247" s="7"/>
      <c r="C247" s="26"/>
      <c r="D247" s="26"/>
      <c r="E247" s="26"/>
      <c r="F247" s="26"/>
      <c r="G247" s="26"/>
      <c r="H247" s="26"/>
      <c r="I247" s="7"/>
      <c r="J247" s="7"/>
    </row>
    <row r="248" spans="1:10">
      <c r="A248" s="95"/>
      <c r="B248" s="7"/>
      <c r="C248" s="26"/>
      <c r="D248" s="26"/>
      <c r="E248" s="26"/>
      <c r="F248" s="26"/>
      <c r="G248" s="26"/>
      <c r="H248" s="26"/>
      <c r="I248" s="7"/>
      <c r="J248" s="7"/>
    </row>
    <row r="249" spans="1:10">
      <c r="A249" s="95"/>
      <c r="B249" s="7"/>
      <c r="C249" s="26"/>
      <c r="D249" s="26"/>
      <c r="E249" s="26"/>
      <c r="F249" s="26"/>
      <c r="G249" s="26"/>
      <c r="H249" s="26"/>
      <c r="I249" s="7"/>
      <c r="J249" s="7"/>
    </row>
    <row r="250" spans="1:10">
      <c r="A250" s="95"/>
      <c r="B250" s="7"/>
      <c r="C250" s="26"/>
      <c r="D250" s="26"/>
      <c r="E250" s="26"/>
      <c r="F250" s="26"/>
      <c r="G250" s="26"/>
      <c r="H250" s="26"/>
      <c r="I250" s="7"/>
      <c r="J250" s="7"/>
    </row>
    <row r="251" spans="1:10">
      <c r="A251" s="95"/>
      <c r="B251" s="7"/>
      <c r="C251" s="26"/>
      <c r="D251" s="26"/>
      <c r="E251" s="26"/>
      <c r="F251" s="26"/>
      <c r="G251" s="26"/>
      <c r="H251" s="26"/>
      <c r="I251" s="7"/>
      <c r="J251" s="7"/>
    </row>
    <row r="252" spans="1:10">
      <c r="A252" s="95"/>
      <c r="B252" s="7"/>
      <c r="C252" s="26"/>
      <c r="D252" s="26"/>
      <c r="E252" s="26"/>
      <c r="F252" s="26"/>
      <c r="G252" s="26"/>
      <c r="H252" s="26"/>
      <c r="I252" s="7"/>
      <c r="J252" s="7"/>
    </row>
    <row r="253" spans="1:10">
      <c r="A253" s="95"/>
      <c r="B253" s="7"/>
      <c r="C253" s="26"/>
      <c r="D253" s="26"/>
      <c r="E253" s="26"/>
      <c r="F253" s="26"/>
      <c r="G253" s="26"/>
      <c r="H253" s="26"/>
      <c r="I253" s="7"/>
      <c r="J253" s="7"/>
    </row>
    <row r="254" spans="1:10">
      <c r="A254" s="95"/>
      <c r="B254" s="7"/>
      <c r="C254" s="26"/>
      <c r="D254" s="26"/>
      <c r="E254" s="26"/>
      <c r="F254" s="26"/>
      <c r="G254" s="26"/>
      <c r="H254" s="26"/>
      <c r="I254" s="7"/>
      <c r="J254" s="7"/>
    </row>
    <row r="255" spans="1:10">
      <c r="A255" s="95"/>
      <c r="B255" s="7"/>
      <c r="C255" s="26"/>
      <c r="D255" s="26"/>
      <c r="E255" s="26"/>
      <c r="F255" s="26"/>
      <c r="G255" s="26"/>
      <c r="H255" s="26"/>
      <c r="I255" s="7"/>
      <c r="J255" s="7"/>
    </row>
    <row r="256" spans="1:10">
      <c r="A256" s="95"/>
      <c r="B256" s="7"/>
      <c r="C256" s="26"/>
      <c r="D256" s="26"/>
      <c r="E256" s="26"/>
      <c r="F256" s="26"/>
      <c r="G256" s="26"/>
      <c r="H256" s="26"/>
      <c r="I256" s="7"/>
      <c r="J256" s="7"/>
    </row>
    <row r="257" spans="1:10">
      <c r="A257" s="95"/>
      <c r="B257" s="7"/>
      <c r="C257" s="26"/>
      <c r="D257" s="26"/>
      <c r="E257" s="26"/>
      <c r="F257" s="26"/>
      <c r="G257" s="26"/>
      <c r="H257" s="26"/>
      <c r="I257" s="7"/>
      <c r="J257" s="7"/>
    </row>
    <row r="258" spans="1:10">
      <c r="A258" s="95"/>
      <c r="B258" s="7"/>
      <c r="C258" s="26"/>
      <c r="D258" s="26"/>
      <c r="E258" s="26"/>
      <c r="F258" s="26"/>
      <c r="G258" s="26"/>
      <c r="H258" s="26"/>
      <c r="I258" s="7"/>
      <c r="J258" s="7"/>
    </row>
    <row r="259" spans="1:10">
      <c r="A259" s="95"/>
      <c r="B259" s="7"/>
      <c r="C259" s="26"/>
      <c r="D259" s="26"/>
      <c r="E259" s="26"/>
      <c r="F259" s="26"/>
      <c r="G259" s="26"/>
      <c r="H259" s="26"/>
      <c r="I259" s="7"/>
      <c r="J259" s="7"/>
    </row>
    <row r="260" spans="1:10">
      <c r="A260" s="95"/>
      <c r="B260" s="7"/>
      <c r="C260" s="26"/>
      <c r="D260" s="26"/>
      <c r="E260" s="26"/>
      <c r="F260" s="26"/>
      <c r="G260" s="26"/>
      <c r="H260" s="26"/>
      <c r="I260" s="7"/>
      <c r="J260" s="7"/>
    </row>
    <row r="261" spans="1:10">
      <c r="A261" s="95"/>
      <c r="B261" s="7"/>
      <c r="C261" s="26"/>
      <c r="D261" s="26"/>
      <c r="E261" s="26"/>
      <c r="F261" s="26"/>
      <c r="G261" s="26"/>
      <c r="H261" s="26"/>
      <c r="I261" s="7"/>
      <c r="J261" s="7"/>
    </row>
    <row r="262" spans="1:10">
      <c r="A262" s="95"/>
      <c r="B262" s="7"/>
      <c r="C262" s="26"/>
      <c r="D262" s="26"/>
      <c r="E262" s="26"/>
      <c r="F262" s="26"/>
      <c r="G262" s="26"/>
      <c r="H262" s="26"/>
      <c r="I262" s="7"/>
      <c r="J262" s="7"/>
    </row>
    <row r="263" spans="1:10">
      <c r="A263" s="95"/>
      <c r="B263" s="7"/>
      <c r="C263" s="26"/>
      <c r="D263" s="26"/>
      <c r="E263" s="26"/>
      <c r="F263" s="26"/>
      <c r="G263" s="26"/>
      <c r="H263" s="26"/>
      <c r="I263" s="7"/>
      <c r="J263" s="7"/>
    </row>
    <row r="264" spans="1:10">
      <c r="A264" s="95"/>
      <c r="B264" s="7"/>
      <c r="C264" s="26"/>
      <c r="D264" s="26"/>
      <c r="E264" s="26"/>
      <c r="F264" s="26"/>
      <c r="G264" s="26"/>
      <c r="H264" s="26"/>
      <c r="I264" s="7"/>
      <c r="J264" s="7"/>
    </row>
    <row r="265" spans="1:10">
      <c r="A265" s="95"/>
      <c r="B265" s="7"/>
      <c r="C265" s="26"/>
      <c r="D265" s="26"/>
      <c r="E265" s="26"/>
      <c r="F265" s="26"/>
      <c r="G265" s="26"/>
      <c r="H265" s="26"/>
      <c r="I265" s="7"/>
      <c r="J265" s="7"/>
    </row>
    <row r="266" spans="1:10">
      <c r="A266" s="95"/>
      <c r="B266" s="7"/>
      <c r="C266" s="26"/>
      <c r="D266" s="26"/>
      <c r="E266" s="26"/>
      <c r="F266" s="26"/>
      <c r="G266" s="26"/>
      <c r="H266" s="26"/>
      <c r="I266" s="7"/>
      <c r="J266" s="7"/>
    </row>
    <row r="267" spans="1:10">
      <c r="A267" s="95"/>
      <c r="B267" s="7"/>
      <c r="C267" s="26"/>
      <c r="D267" s="26"/>
      <c r="E267" s="26"/>
      <c r="F267" s="26"/>
      <c r="G267" s="26"/>
      <c r="H267" s="26"/>
      <c r="I267" s="7"/>
      <c r="J267" s="7"/>
    </row>
    <row r="268" spans="1:10">
      <c r="A268" s="95"/>
      <c r="B268" s="7"/>
      <c r="C268" s="26"/>
      <c r="D268" s="26"/>
      <c r="E268" s="26"/>
      <c r="F268" s="26"/>
      <c r="G268" s="26"/>
      <c r="H268" s="26"/>
      <c r="I268" s="7"/>
      <c r="J268" s="7"/>
    </row>
    <row r="269" spans="1:10">
      <c r="A269" s="95"/>
      <c r="B269" s="7"/>
      <c r="C269" s="26"/>
      <c r="D269" s="26"/>
      <c r="E269" s="26"/>
      <c r="F269" s="26"/>
      <c r="G269" s="26"/>
      <c r="H269" s="26"/>
      <c r="I269" s="7"/>
      <c r="J269" s="7"/>
    </row>
    <row r="270" spans="1:10">
      <c r="A270" s="95"/>
      <c r="B270" s="7"/>
      <c r="C270" s="26"/>
      <c r="D270" s="26"/>
      <c r="E270" s="26"/>
      <c r="F270" s="26"/>
      <c r="G270" s="26"/>
      <c r="H270" s="26"/>
      <c r="I270" s="7"/>
      <c r="J270" s="7"/>
    </row>
    <row r="271" spans="1:10">
      <c r="A271" s="95"/>
      <c r="B271" s="7"/>
      <c r="C271" s="26"/>
      <c r="D271" s="26"/>
      <c r="E271" s="26"/>
      <c r="F271" s="26"/>
      <c r="G271" s="26"/>
      <c r="H271" s="26"/>
      <c r="I271" s="7"/>
      <c r="J271" s="7"/>
    </row>
    <row r="272" spans="1:10" ht="29.25" customHeight="1">
      <c r="A272" s="95"/>
      <c r="B272" s="7"/>
      <c r="C272" s="26"/>
      <c r="D272" s="26"/>
      <c r="E272" s="26"/>
      <c r="F272" s="26"/>
      <c r="G272" s="26"/>
      <c r="H272" s="26"/>
      <c r="I272" s="7"/>
      <c r="J272" s="7"/>
    </row>
    <row r="273" spans="1:12">
      <c r="A273" s="95"/>
      <c r="B273" s="7"/>
      <c r="C273" s="26"/>
      <c r="D273" s="26"/>
      <c r="E273" s="26"/>
      <c r="F273" s="26"/>
      <c r="G273" s="26"/>
      <c r="H273" s="26"/>
      <c r="I273" s="7"/>
      <c r="J273" s="777" t="s">
        <v>316</v>
      </c>
      <c r="K273" s="777"/>
    </row>
    <row r="274" spans="1:12" ht="15.75" thickBot="1">
      <c r="A274" s="102"/>
      <c r="B274" s="101"/>
      <c r="C274" s="101"/>
      <c r="D274" s="101"/>
      <c r="E274" s="101"/>
      <c r="F274" s="101"/>
      <c r="G274" s="101"/>
      <c r="H274" s="101"/>
      <c r="I274" s="101"/>
      <c r="J274" s="101"/>
      <c r="K274" s="166"/>
    </row>
    <row r="275" spans="1:12" ht="18.75">
      <c r="A275" s="95"/>
      <c r="B275" s="7"/>
      <c r="C275" s="501" t="s">
        <v>113</v>
      </c>
      <c r="D275" s="501"/>
      <c r="E275" s="501"/>
      <c r="F275" s="501"/>
      <c r="G275" s="501"/>
      <c r="H275" s="217"/>
      <c r="I275" s="99" t="s">
        <v>112</v>
      </c>
      <c r="J275" s="98"/>
      <c r="K275" s="162"/>
    </row>
    <row r="276" spans="1:12" ht="15" customHeight="1">
      <c r="A276" s="95"/>
      <c r="B276" s="7"/>
      <c r="C276" s="502" t="s">
        <v>111</v>
      </c>
      <c r="D276" s="502"/>
      <c r="E276" s="502"/>
      <c r="F276" s="502"/>
      <c r="G276" s="502"/>
      <c r="H276" s="216"/>
      <c r="I276" s="631" t="s">
        <v>110</v>
      </c>
      <c r="J276" s="718"/>
      <c r="K276" s="162"/>
    </row>
    <row r="277" spans="1:12" ht="15" customHeight="1">
      <c r="A277" s="95"/>
      <c r="B277" s="7"/>
      <c r="C277" s="502"/>
      <c r="D277" s="502"/>
      <c r="E277" s="502"/>
      <c r="F277" s="502"/>
      <c r="G277" s="502"/>
      <c r="H277" s="216"/>
      <c r="I277" s="631"/>
      <c r="J277" s="718"/>
      <c r="K277" s="162"/>
    </row>
    <row r="278" spans="1:12" ht="15.75" thickBot="1">
      <c r="A278" s="95"/>
      <c r="B278" s="7"/>
      <c r="C278" s="7"/>
      <c r="D278" s="7"/>
      <c r="E278" s="7"/>
      <c r="F278" s="7"/>
      <c r="G278" s="7"/>
      <c r="H278" s="7"/>
      <c r="I278" s="97" t="s">
        <v>11</v>
      </c>
      <c r="J278" s="178"/>
      <c r="K278" s="162"/>
    </row>
    <row r="279" spans="1:12">
      <c r="A279" s="95"/>
      <c r="B279" s="7"/>
      <c r="C279" s="214" t="s">
        <v>109</v>
      </c>
      <c r="D279" s="214" t="s">
        <v>239</v>
      </c>
      <c r="E279" s="214"/>
      <c r="F279" s="214"/>
      <c r="G279" s="214"/>
      <c r="H279" s="214"/>
      <c r="I279" s="214"/>
      <c r="J279" s="7"/>
      <c r="K279" s="162"/>
    </row>
    <row r="280" spans="1:12">
      <c r="A280" s="93"/>
      <c r="B280" s="92"/>
      <c r="C280" s="212" t="s">
        <v>108</v>
      </c>
      <c r="D280" s="212"/>
      <c r="E280" s="212"/>
      <c r="F280" s="212"/>
      <c r="G280" s="212"/>
      <c r="H280" s="212"/>
      <c r="I280" s="92" t="s">
        <v>107</v>
      </c>
      <c r="J280" s="92"/>
      <c r="K280" s="174"/>
    </row>
    <row r="281" spans="1:12">
      <c r="A281" s="775" t="s">
        <v>314</v>
      </c>
      <c r="B281" s="776"/>
      <c r="C281" s="776"/>
      <c r="D281" s="776"/>
      <c r="E281" s="776"/>
      <c r="F281" s="776"/>
      <c r="G281" s="776"/>
      <c r="H281" s="776"/>
      <c r="I281" s="776"/>
      <c r="J281" s="776"/>
      <c r="K281" s="776"/>
      <c r="L281" s="776"/>
    </row>
    <row r="282" spans="1:12">
      <c r="A282" s="95"/>
      <c r="B282" s="7"/>
      <c r="C282" s="26"/>
      <c r="D282" s="26"/>
      <c r="E282" s="26"/>
      <c r="F282" s="26"/>
      <c r="G282" s="26"/>
      <c r="H282" s="26"/>
      <c r="I282" s="7"/>
      <c r="J282" s="7"/>
    </row>
    <row r="283" spans="1:12">
      <c r="A283" s="95"/>
      <c r="B283" s="7"/>
      <c r="C283" s="26"/>
      <c r="D283" s="26"/>
      <c r="E283" s="26"/>
      <c r="F283" s="26"/>
      <c r="G283" s="26"/>
      <c r="H283" s="26"/>
      <c r="I283" s="7"/>
      <c r="J283" s="7"/>
    </row>
    <row r="284" spans="1:12">
      <c r="A284" s="95"/>
      <c r="B284" s="7"/>
      <c r="C284" s="26"/>
      <c r="D284" s="26"/>
      <c r="E284" s="26"/>
      <c r="F284" s="26"/>
      <c r="G284" s="26"/>
      <c r="H284" s="26"/>
      <c r="I284" s="7"/>
      <c r="J284" s="7"/>
    </row>
    <row r="285" spans="1:12">
      <c r="A285" s="95"/>
      <c r="B285" s="7"/>
      <c r="C285" s="26"/>
      <c r="D285" s="26"/>
      <c r="E285" s="26"/>
      <c r="F285" s="26"/>
      <c r="G285" s="26"/>
      <c r="H285" s="26"/>
      <c r="I285" s="7"/>
      <c r="J285" s="7"/>
    </row>
    <row r="286" spans="1:12">
      <c r="A286" s="95"/>
      <c r="B286" s="7"/>
      <c r="C286" s="26"/>
      <c r="D286" s="26"/>
      <c r="E286" s="26"/>
      <c r="F286" s="26"/>
      <c r="G286" s="26"/>
      <c r="H286" s="26"/>
      <c r="I286" s="7"/>
      <c r="J286" s="7"/>
    </row>
    <row r="287" spans="1:12">
      <c r="A287" s="95"/>
      <c r="B287" s="7"/>
      <c r="C287" s="26"/>
      <c r="D287" s="26"/>
      <c r="E287" s="26"/>
      <c r="F287" s="26"/>
      <c r="G287" s="26"/>
      <c r="H287" s="26"/>
      <c r="I287" s="7"/>
      <c r="J287" s="7"/>
    </row>
    <row r="288" spans="1:12">
      <c r="A288" s="95"/>
      <c r="B288" s="7"/>
      <c r="C288" s="26"/>
      <c r="D288" s="26"/>
      <c r="E288" s="26"/>
      <c r="F288" s="26"/>
      <c r="G288" s="26"/>
      <c r="H288" s="26"/>
      <c r="I288" s="7"/>
      <c r="J288" s="7"/>
    </row>
    <row r="289" spans="1:10">
      <c r="A289" s="95"/>
      <c r="B289" s="7"/>
      <c r="C289" s="26"/>
      <c r="D289" s="26"/>
      <c r="E289" s="26"/>
      <c r="F289" s="26"/>
      <c r="G289" s="26"/>
      <c r="H289" s="26"/>
      <c r="I289" s="7"/>
      <c r="J289" s="7"/>
    </row>
    <row r="290" spans="1:10">
      <c r="A290" s="95"/>
      <c r="B290" s="7"/>
      <c r="C290" s="26"/>
      <c r="D290" s="26"/>
      <c r="E290" s="26"/>
      <c r="F290" s="26"/>
      <c r="G290" s="26"/>
      <c r="H290" s="26"/>
      <c r="I290" s="7"/>
      <c r="J290" s="7"/>
    </row>
    <row r="291" spans="1:10">
      <c r="A291" s="95"/>
      <c r="B291" s="7"/>
      <c r="C291" s="26"/>
      <c r="D291" s="26"/>
      <c r="E291" s="26"/>
      <c r="F291" s="26"/>
      <c r="G291" s="26"/>
      <c r="H291" s="26"/>
      <c r="I291" s="7"/>
      <c r="J291" s="7"/>
    </row>
    <row r="292" spans="1:10">
      <c r="A292" s="95"/>
      <c r="B292" s="7"/>
      <c r="C292" s="26"/>
      <c r="D292" s="26"/>
      <c r="E292" s="26"/>
      <c r="F292" s="26"/>
      <c r="G292" s="26"/>
      <c r="H292" s="26"/>
      <c r="I292" s="7"/>
      <c r="J292" s="7"/>
    </row>
    <row r="293" spans="1:10">
      <c r="A293" s="95"/>
      <c r="B293" s="7"/>
      <c r="C293" s="26"/>
      <c r="D293" s="26"/>
      <c r="E293" s="26"/>
      <c r="F293" s="26"/>
      <c r="G293" s="26"/>
      <c r="H293" s="26"/>
      <c r="I293" s="7"/>
      <c r="J293" s="7"/>
    </row>
    <row r="294" spans="1:10">
      <c r="A294" s="95"/>
      <c r="B294" s="7"/>
      <c r="C294" s="26"/>
      <c r="D294" s="26"/>
      <c r="E294" s="26"/>
      <c r="F294" s="26"/>
      <c r="G294" s="26"/>
      <c r="H294" s="26"/>
      <c r="I294" s="7"/>
      <c r="J294" s="7"/>
    </row>
    <row r="295" spans="1:10">
      <c r="A295" s="95"/>
      <c r="B295" s="7"/>
      <c r="C295" s="26"/>
      <c r="D295" s="26"/>
      <c r="E295" s="26"/>
      <c r="F295" s="26"/>
      <c r="G295" s="26"/>
      <c r="H295" s="26"/>
      <c r="I295" s="7"/>
      <c r="J295" s="7"/>
    </row>
    <row r="296" spans="1:10">
      <c r="A296" s="95"/>
      <c r="B296" s="7"/>
      <c r="C296" s="26"/>
      <c r="D296" s="26"/>
      <c r="E296" s="26"/>
      <c r="F296" s="26"/>
      <c r="G296" s="26"/>
      <c r="H296" s="26"/>
      <c r="I296" s="7"/>
      <c r="J296" s="7"/>
    </row>
    <row r="297" spans="1:10">
      <c r="A297" s="95"/>
      <c r="B297" s="7"/>
      <c r="C297" s="26"/>
      <c r="D297" s="26"/>
      <c r="E297" s="26"/>
      <c r="F297" s="26"/>
      <c r="G297" s="26"/>
      <c r="H297" s="26"/>
      <c r="I297" s="7"/>
      <c r="J297" s="7"/>
    </row>
    <row r="298" spans="1:10">
      <c r="A298" s="95"/>
      <c r="B298" s="7"/>
      <c r="C298" s="26"/>
      <c r="D298" s="26"/>
      <c r="E298" s="26"/>
      <c r="F298" s="26"/>
      <c r="G298" s="26"/>
      <c r="H298" s="26"/>
      <c r="I298" s="7"/>
      <c r="J298" s="7"/>
    </row>
    <row r="299" spans="1:10">
      <c r="A299" s="95"/>
      <c r="B299" s="7"/>
      <c r="C299" s="26"/>
      <c r="D299" s="26"/>
      <c r="E299" s="26"/>
      <c r="F299" s="26"/>
      <c r="G299" s="26"/>
      <c r="H299" s="26"/>
      <c r="I299" s="7"/>
      <c r="J299" s="7"/>
    </row>
    <row r="300" spans="1:10">
      <c r="A300" s="95"/>
      <c r="B300" s="7"/>
      <c r="C300" s="26"/>
      <c r="D300" s="26"/>
      <c r="E300" s="26"/>
      <c r="F300" s="26"/>
      <c r="G300" s="26"/>
      <c r="H300" s="26"/>
      <c r="I300" s="7"/>
      <c r="J300" s="7"/>
    </row>
    <row r="301" spans="1:10">
      <c r="A301" s="95"/>
      <c r="B301" s="7"/>
      <c r="C301" s="26"/>
      <c r="D301" s="26"/>
      <c r="E301" s="26"/>
      <c r="F301" s="26"/>
      <c r="G301" s="26"/>
      <c r="H301" s="26"/>
      <c r="I301" s="7"/>
      <c r="J301" s="7"/>
    </row>
    <row r="302" spans="1:10">
      <c r="A302" s="95"/>
      <c r="B302" s="7"/>
      <c r="C302" s="26"/>
      <c r="D302" s="26"/>
      <c r="E302" s="26"/>
      <c r="F302" s="26"/>
      <c r="G302" s="26"/>
      <c r="H302" s="26"/>
      <c r="I302" s="7"/>
      <c r="J302" s="7"/>
    </row>
    <row r="303" spans="1:10">
      <c r="A303" s="95"/>
      <c r="B303" s="7"/>
      <c r="C303" s="26"/>
      <c r="D303" s="26"/>
      <c r="E303" s="26"/>
      <c r="F303" s="26"/>
      <c r="G303" s="26"/>
      <c r="H303" s="26"/>
      <c r="I303" s="7"/>
      <c r="J303" s="7"/>
    </row>
    <row r="304" spans="1:10">
      <c r="A304" s="95"/>
      <c r="B304" s="7"/>
      <c r="C304" s="26"/>
      <c r="D304" s="26"/>
      <c r="E304" s="26"/>
      <c r="F304" s="26"/>
      <c r="G304" s="26"/>
      <c r="H304" s="26"/>
      <c r="I304" s="7"/>
      <c r="J304" s="7"/>
    </row>
    <row r="305" spans="1:10">
      <c r="A305" s="95"/>
      <c r="B305" s="7"/>
      <c r="C305" s="26"/>
      <c r="D305" s="26"/>
      <c r="E305" s="26"/>
      <c r="F305" s="26"/>
      <c r="G305" s="26"/>
      <c r="H305" s="26"/>
      <c r="I305" s="7"/>
      <c r="J305" s="7"/>
    </row>
    <row r="306" spans="1:10">
      <c r="A306" s="95"/>
      <c r="B306" s="7"/>
      <c r="C306" s="26"/>
      <c r="D306" s="26"/>
      <c r="E306" s="26"/>
      <c r="F306" s="26"/>
      <c r="G306" s="26"/>
      <c r="H306" s="26"/>
      <c r="I306" s="7"/>
      <c r="J306" s="7"/>
    </row>
    <row r="307" spans="1:10">
      <c r="A307" s="95"/>
      <c r="B307" s="7"/>
      <c r="C307" s="26"/>
      <c r="D307" s="26"/>
      <c r="E307" s="26"/>
      <c r="F307" s="26"/>
      <c r="G307" s="26"/>
      <c r="H307" s="26"/>
      <c r="I307" s="7"/>
      <c r="J307" s="7"/>
    </row>
    <row r="308" spans="1:10">
      <c r="A308" s="95"/>
      <c r="B308" s="7"/>
      <c r="C308" s="26"/>
      <c r="D308" s="26"/>
      <c r="E308" s="26"/>
      <c r="F308" s="26"/>
      <c r="G308" s="26"/>
      <c r="H308" s="26"/>
      <c r="I308" s="7"/>
      <c r="J308" s="7"/>
    </row>
    <row r="309" spans="1:10">
      <c r="A309" s="95"/>
      <c r="B309" s="7"/>
      <c r="C309" s="26"/>
      <c r="D309" s="26"/>
      <c r="E309" s="26"/>
      <c r="F309" s="26"/>
      <c r="G309" s="26"/>
      <c r="H309" s="26"/>
      <c r="I309" s="7"/>
      <c r="J309" s="7"/>
    </row>
    <row r="310" spans="1:10">
      <c r="A310" s="95"/>
      <c r="B310" s="7"/>
      <c r="C310" s="26"/>
      <c r="D310" s="26"/>
      <c r="E310" s="26"/>
      <c r="F310" s="26"/>
      <c r="G310" s="26"/>
      <c r="H310" s="26"/>
      <c r="I310" s="7"/>
      <c r="J310" s="7"/>
    </row>
    <row r="311" spans="1:10">
      <c r="A311" s="95"/>
      <c r="B311" s="7"/>
      <c r="C311" s="26"/>
      <c r="D311" s="26"/>
      <c r="E311" s="26"/>
      <c r="F311" s="26"/>
      <c r="G311" s="26"/>
      <c r="H311" s="26"/>
      <c r="I311" s="7"/>
      <c r="J311" s="7"/>
    </row>
    <row r="312" spans="1:10">
      <c r="A312" s="95"/>
      <c r="B312" s="7"/>
      <c r="C312" s="26"/>
      <c r="D312" s="26"/>
      <c r="E312" s="26"/>
      <c r="F312" s="26"/>
      <c r="G312" s="26"/>
      <c r="H312" s="26"/>
      <c r="I312" s="7"/>
      <c r="J312" s="7"/>
    </row>
    <row r="313" spans="1:10">
      <c r="A313" s="95"/>
      <c r="B313" s="7"/>
      <c r="C313" s="26"/>
      <c r="D313" s="26"/>
      <c r="E313" s="26"/>
      <c r="F313" s="26"/>
      <c r="G313" s="26"/>
      <c r="H313" s="26"/>
      <c r="I313" s="7"/>
      <c r="J313" s="7"/>
    </row>
    <row r="314" spans="1:10">
      <c r="A314" s="95"/>
      <c r="B314" s="7"/>
      <c r="C314" s="26"/>
      <c r="D314" s="26"/>
      <c r="E314" s="26"/>
      <c r="F314" s="26"/>
      <c r="G314" s="26"/>
      <c r="H314" s="26"/>
      <c r="I314" s="7"/>
      <c r="J314" s="7"/>
    </row>
    <row r="315" spans="1:10">
      <c r="A315" s="95"/>
      <c r="B315" s="7"/>
      <c r="C315" s="26"/>
      <c r="D315" s="26"/>
      <c r="E315" s="26"/>
      <c r="F315" s="26"/>
      <c r="G315" s="26"/>
      <c r="H315" s="26"/>
      <c r="I315" s="7"/>
      <c r="J315" s="7"/>
    </row>
    <row r="316" spans="1:10">
      <c r="A316" s="95"/>
      <c r="B316" s="7"/>
      <c r="C316" s="26"/>
      <c r="D316" s="26"/>
      <c r="E316" s="26"/>
      <c r="F316" s="26"/>
      <c r="G316" s="26"/>
      <c r="H316" s="26"/>
      <c r="I316" s="7"/>
      <c r="J316" s="7"/>
    </row>
    <row r="317" spans="1:10">
      <c r="A317" s="95"/>
      <c r="B317" s="7"/>
      <c r="C317" s="26"/>
      <c r="D317" s="26"/>
      <c r="E317" s="26"/>
      <c r="F317" s="26"/>
      <c r="G317" s="26"/>
      <c r="H317" s="26"/>
      <c r="I317" s="7"/>
      <c r="J317" s="7"/>
    </row>
    <row r="318" spans="1:10">
      <c r="A318" s="95"/>
      <c r="B318" s="7"/>
      <c r="C318" s="26"/>
      <c r="D318" s="26"/>
      <c r="E318" s="26"/>
      <c r="F318" s="26"/>
      <c r="G318" s="26"/>
      <c r="H318" s="26"/>
      <c r="I318" s="7"/>
      <c r="J318" s="7"/>
    </row>
    <row r="319" spans="1:10">
      <c r="A319" s="95"/>
      <c r="B319" s="7"/>
      <c r="C319" s="26"/>
      <c r="D319" s="26"/>
      <c r="E319" s="26"/>
      <c r="F319" s="26"/>
      <c r="G319" s="26"/>
      <c r="H319" s="26"/>
      <c r="I319" s="7"/>
      <c r="J319" s="7"/>
    </row>
    <row r="320" spans="1:10">
      <c r="A320" s="95"/>
      <c r="B320" s="7"/>
      <c r="C320" s="26"/>
      <c r="D320" s="26"/>
      <c r="E320" s="26"/>
      <c r="F320" s="26"/>
      <c r="G320" s="26"/>
      <c r="H320" s="26"/>
      <c r="I320" s="7"/>
      <c r="J320" s="7"/>
    </row>
    <row r="321" spans="1:12">
      <c r="A321" s="95"/>
      <c r="B321" s="7"/>
      <c r="C321" s="26"/>
      <c r="D321" s="26"/>
      <c r="E321" s="26"/>
      <c r="F321" s="26"/>
      <c r="G321" s="26"/>
      <c r="H321" s="26"/>
      <c r="I321" s="7"/>
      <c r="J321" s="7"/>
    </row>
    <row r="322" spans="1:12">
      <c r="A322" s="95"/>
      <c r="B322" s="7"/>
      <c r="C322" s="26"/>
      <c r="D322" s="26"/>
      <c r="E322" s="26"/>
      <c r="F322" s="26"/>
      <c r="G322" s="26"/>
      <c r="H322" s="26"/>
      <c r="I322" s="7"/>
      <c r="J322" s="7"/>
    </row>
    <row r="323" spans="1:12">
      <c r="A323" s="95"/>
      <c r="B323" s="7"/>
      <c r="C323" s="26"/>
      <c r="D323" s="26"/>
      <c r="E323" s="26"/>
      <c r="F323" s="26"/>
      <c r="G323" s="26"/>
      <c r="H323" s="26"/>
      <c r="I323" s="7"/>
      <c r="J323" s="7"/>
    </row>
    <row r="324" spans="1:12">
      <c r="A324" s="95"/>
      <c r="B324" s="7"/>
      <c r="C324" s="26"/>
      <c r="D324" s="26"/>
      <c r="E324" s="26"/>
      <c r="F324" s="26"/>
      <c r="G324" s="26"/>
      <c r="H324" s="26"/>
      <c r="I324" s="7"/>
      <c r="J324" s="7"/>
    </row>
    <row r="325" spans="1:12">
      <c r="A325" s="95"/>
      <c r="B325" s="7"/>
      <c r="C325" s="26"/>
      <c r="D325" s="26"/>
      <c r="E325" s="26"/>
      <c r="F325" s="26"/>
      <c r="G325" s="26"/>
      <c r="H325" s="26"/>
      <c r="I325" s="7"/>
      <c r="J325" s="7"/>
    </row>
    <row r="326" spans="1:12" ht="22.5" customHeight="1">
      <c r="A326" s="95"/>
      <c r="B326" s="7"/>
      <c r="C326" s="26"/>
      <c r="D326" s="26"/>
      <c r="E326" s="26"/>
      <c r="F326" s="26"/>
      <c r="G326" s="26"/>
      <c r="H326" s="26"/>
      <c r="I326" s="7"/>
      <c r="J326" s="7"/>
    </row>
    <row r="327" spans="1:12">
      <c r="A327" s="95"/>
      <c r="B327" s="7"/>
      <c r="C327" s="26"/>
      <c r="D327" s="26"/>
      <c r="E327" s="26"/>
      <c r="F327" s="26"/>
      <c r="G327" s="26"/>
      <c r="H327" s="26"/>
      <c r="I327" s="7"/>
      <c r="J327" s="7"/>
    </row>
    <row r="328" spans="1:12">
      <c r="A328" s="95"/>
      <c r="B328" s="7"/>
      <c r="C328" s="26"/>
      <c r="D328" s="26"/>
      <c r="E328" s="26"/>
      <c r="F328" s="26"/>
      <c r="G328" s="26"/>
      <c r="H328" s="26"/>
      <c r="I328" s="7"/>
      <c r="J328" s="777" t="s">
        <v>315</v>
      </c>
      <c r="K328" s="777"/>
    </row>
    <row r="329" spans="1:12" ht="15.75" thickBot="1">
      <c r="A329" s="102"/>
      <c r="B329" s="101"/>
      <c r="C329" s="274"/>
      <c r="D329" s="274"/>
      <c r="E329" s="274"/>
      <c r="F329" s="274"/>
      <c r="G329" s="274"/>
      <c r="H329" s="274"/>
      <c r="I329" s="101"/>
      <c r="J329" s="101"/>
      <c r="K329" s="166"/>
    </row>
    <row r="330" spans="1:12" ht="18.75">
      <c r="A330" s="95"/>
      <c r="B330" s="7"/>
      <c r="C330" s="501" t="s">
        <v>113</v>
      </c>
      <c r="D330" s="501"/>
      <c r="E330" s="501"/>
      <c r="F330" s="501"/>
      <c r="G330" s="501"/>
      <c r="H330" s="217"/>
      <c r="I330" s="99" t="s">
        <v>112</v>
      </c>
      <c r="J330" s="98"/>
      <c r="K330" s="162"/>
    </row>
    <row r="331" spans="1:12" ht="15" customHeight="1">
      <c r="A331" s="95"/>
      <c r="B331" s="7"/>
      <c r="C331" s="502" t="s">
        <v>111</v>
      </c>
      <c r="D331" s="502"/>
      <c r="E331" s="502"/>
      <c r="F331" s="502"/>
      <c r="G331" s="502"/>
      <c r="H331" s="216"/>
      <c r="I331" s="631" t="s">
        <v>110</v>
      </c>
      <c r="J331" s="718"/>
      <c r="K331" s="162"/>
    </row>
    <row r="332" spans="1:12" ht="15" customHeight="1">
      <c r="A332" s="95"/>
      <c r="B332" s="7"/>
      <c r="C332" s="502"/>
      <c r="D332" s="502"/>
      <c r="E332" s="502"/>
      <c r="F332" s="502"/>
      <c r="G332" s="502"/>
      <c r="H332" s="216"/>
      <c r="I332" s="631"/>
      <c r="J332" s="718"/>
      <c r="K332" s="162"/>
    </row>
    <row r="333" spans="1:12" ht="15.75" thickBot="1">
      <c r="A333" s="95"/>
      <c r="B333" s="7"/>
      <c r="C333" s="7"/>
      <c r="D333" s="7"/>
      <c r="E333" s="7"/>
      <c r="F333" s="7"/>
      <c r="G333" s="7"/>
      <c r="H333" s="7"/>
      <c r="I333" s="97" t="s">
        <v>11</v>
      </c>
      <c r="J333" s="178"/>
      <c r="K333" s="162"/>
    </row>
    <row r="334" spans="1:12">
      <c r="A334" s="95"/>
      <c r="B334" s="7"/>
      <c r="C334" s="214" t="s">
        <v>109</v>
      </c>
      <c r="D334" s="214" t="s">
        <v>239</v>
      </c>
      <c r="E334" s="214"/>
      <c r="F334" s="214"/>
      <c r="G334" s="214"/>
      <c r="H334" s="214"/>
      <c r="I334" s="214"/>
      <c r="J334" s="7"/>
      <c r="K334" s="162"/>
    </row>
    <row r="335" spans="1:12">
      <c r="A335" s="93"/>
      <c r="B335" s="92"/>
      <c r="C335" s="212" t="s">
        <v>108</v>
      </c>
      <c r="D335" s="212"/>
      <c r="E335" s="212"/>
      <c r="F335" s="212"/>
      <c r="G335" s="212"/>
      <c r="H335" s="212"/>
      <c r="I335" s="92" t="s">
        <v>107</v>
      </c>
      <c r="J335" s="92"/>
      <c r="K335" s="174"/>
    </row>
    <row r="336" spans="1:12">
      <c r="A336" s="775" t="s">
        <v>314</v>
      </c>
      <c r="B336" s="776"/>
      <c r="C336" s="776"/>
      <c r="D336" s="776"/>
      <c r="E336" s="776"/>
      <c r="F336" s="776"/>
      <c r="G336" s="776"/>
      <c r="H336" s="776"/>
      <c r="I336" s="776"/>
      <c r="J336" s="776"/>
      <c r="K336" s="776"/>
      <c r="L336" s="776"/>
    </row>
    <row r="383" spans="10:11">
      <c r="J383" s="777" t="s">
        <v>313</v>
      </c>
      <c r="K383" s="777"/>
    </row>
  </sheetData>
  <mergeCells count="38">
    <mergeCell ref="I331:J332"/>
    <mergeCell ref="C275:G275"/>
    <mergeCell ref="I168:J169"/>
    <mergeCell ref="J383:K383"/>
    <mergeCell ref="A173:L173"/>
    <mergeCell ref="A281:L281"/>
    <mergeCell ref="A336:L336"/>
    <mergeCell ref="C276:G277"/>
    <mergeCell ref="I276:J277"/>
    <mergeCell ref="A227:L227"/>
    <mergeCell ref="C330:G330"/>
    <mergeCell ref="C331:G332"/>
    <mergeCell ref="A118:L118"/>
    <mergeCell ref="C221:G221"/>
    <mergeCell ref="C222:G223"/>
    <mergeCell ref="I222:J223"/>
    <mergeCell ref="J328:K328"/>
    <mergeCell ref="J165:K165"/>
    <mergeCell ref="J219:K219"/>
    <mergeCell ref="J273:K273"/>
    <mergeCell ref="C167:G167"/>
    <mergeCell ref="C168:G169"/>
    <mergeCell ref="C2:G2"/>
    <mergeCell ref="C3:G4"/>
    <mergeCell ref="I3:J4"/>
    <mergeCell ref="C57:G57"/>
    <mergeCell ref="C58:G59"/>
    <mergeCell ref="I58:J59"/>
    <mergeCell ref="J55:K55"/>
    <mergeCell ref="C62:G62"/>
    <mergeCell ref="C7:G7"/>
    <mergeCell ref="C117:G117"/>
    <mergeCell ref="A63:L63"/>
    <mergeCell ref="C112:G112"/>
    <mergeCell ref="C113:G114"/>
    <mergeCell ref="I113:J114"/>
    <mergeCell ref="J109:K109"/>
    <mergeCell ref="A9:K21"/>
  </mergeCells>
  <pageMargins left="0.19685039370078741" right="0" top="0.19685039370078741" bottom="0.19685039370078741" header="0.31496062992125984" footer="0.31496062992125984"/>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L383"/>
  <sheetViews>
    <sheetView showGridLines="0" view="pageLayout" zoomScaleNormal="100" workbookViewId="0">
      <selection activeCell="E33" sqref="E33"/>
    </sheetView>
  </sheetViews>
  <sheetFormatPr defaultRowHeight="15"/>
  <cols>
    <col min="1" max="1" width="12.85546875" style="5" customWidth="1"/>
    <col min="2" max="2" width="7" style="5" customWidth="1"/>
    <col min="3" max="3" width="11.140625" style="5" customWidth="1"/>
    <col min="4" max="4" width="12" style="5" customWidth="1"/>
    <col min="5" max="5" width="9.85546875" style="5" customWidth="1"/>
    <col min="6" max="6" width="10" style="5" customWidth="1"/>
    <col min="7" max="7" width="7.140625" style="5" customWidth="1"/>
    <col min="8" max="8" width="3.5703125" style="5" customWidth="1"/>
    <col min="9" max="9" width="9.140625" style="5"/>
    <col min="10" max="10" width="10.140625" style="5" bestFit="1" customWidth="1"/>
    <col min="11" max="11" width="5.85546875" style="5" customWidth="1"/>
    <col min="12" max="16384" width="9.140625" style="5"/>
  </cols>
  <sheetData>
    <row r="1" spans="1:12" ht="15.75" thickBot="1">
      <c r="A1" s="102"/>
      <c r="B1" s="101"/>
      <c r="C1" s="101"/>
      <c r="D1" s="101"/>
      <c r="E1" s="101"/>
      <c r="F1" s="101"/>
      <c r="G1" s="101"/>
      <c r="H1" s="101"/>
      <c r="I1" s="101"/>
      <c r="J1" s="101"/>
      <c r="K1" s="166"/>
    </row>
    <row r="2" spans="1:12" ht="18.75">
      <c r="A2" s="95"/>
      <c r="B2" s="7"/>
      <c r="C2" s="501" t="s">
        <v>113</v>
      </c>
      <c r="D2" s="501"/>
      <c r="E2" s="501"/>
      <c r="F2" s="501"/>
      <c r="G2" s="501"/>
      <c r="H2" s="217"/>
      <c r="I2" s="99" t="s">
        <v>112</v>
      </c>
      <c r="J2" s="98"/>
      <c r="K2" s="162"/>
    </row>
    <row r="3" spans="1:12" ht="15" customHeight="1">
      <c r="A3" s="95"/>
      <c r="B3" s="7"/>
      <c r="C3" s="502" t="s">
        <v>111</v>
      </c>
      <c r="D3" s="502"/>
      <c r="E3" s="502"/>
      <c r="F3" s="502"/>
      <c r="G3" s="502"/>
      <c r="H3" s="216"/>
      <c r="I3" s="631" t="str">
        <f>'1'!K3</f>
        <v>"PAPUA"</v>
      </c>
      <c r="J3" s="718"/>
      <c r="K3" s="162"/>
    </row>
    <row r="4" spans="1:12" ht="15" customHeight="1">
      <c r="A4" s="95"/>
      <c r="B4" s="7"/>
      <c r="C4" s="502"/>
      <c r="D4" s="502"/>
      <c r="E4" s="502"/>
      <c r="F4" s="502"/>
      <c r="G4" s="502"/>
      <c r="H4" s="216"/>
      <c r="I4" s="631"/>
      <c r="J4" s="718"/>
      <c r="K4" s="162"/>
    </row>
    <row r="5" spans="1:12" ht="15.75" thickBot="1">
      <c r="A5" s="95"/>
      <c r="B5" s="7"/>
      <c r="C5" s="7"/>
      <c r="D5" s="7"/>
      <c r="E5" s="7"/>
      <c r="F5" s="7"/>
      <c r="G5" s="7"/>
      <c r="H5" s="7"/>
      <c r="I5" s="97" t="s">
        <v>11</v>
      </c>
      <c r="J5" s="251" t="str">
        <f>'1'!L5</f>
        <v>07.05.2017</v>
      </c>
      <c r="K5" s="162"/>
    </row>
    <row r="6" spans="1:12">
      <c r="A6" s="95"/>
      <c r="B6" s="7"/>
      <c r="C6" s="214" t="s">
        <v>109</v>
      </c>
      <c r="D6" s="214" t="s">
        <v>239</v>
      </c>
      <c r="E6" s="214"/>
      <c r="F6" s="214"/>
      <c r="G6" s="214"/>
      <c r="H6" s="214"/>
      <c r="I6" s="214"/>
      <c r="J6" s="7"/>
      <c r="K6" s="162"/>
    </row>
    <row r="7" spans="1:12">
      <c r="A7" s="93"/>
      <c r="B7" s="92"/>
      <c r="C7" s="504" t="s">
        <v>108</v>
      </c>
      <c r="D7" s="504"/>
      <c r="E7" s="504"/>
      <c r="F7" s="504"/>
      <c r="G7" s="504"/>
      <c r="H7" s="212"/>
      <c r="I7" s="92" t="s">
        <v>107</v>
      </c>
      <c r="J7" s="405" t="str">
        <f>'9'!J7</f>
        <v>Barcarena</v>
      </c>
      <c r="K7" s="174"/>
    </row>
    <row r="8" spans="1:12">
      <c r="A8" s="283" t="s">
        <v>328</v>
      </c>
      <c r="B8" s="278"/>
      <c r="C8" s="278"/>
      <c r="D8" s="278"/>
      <c r="E8" s="278"/>
      <c r="F8" s="279" t="str">
        <f>'2'!C21</f>
        <v>Barcarena, Brazil</v>
      </c>
      <c r="G8" s="279"/>
      <c r="H8" s="279"/>
      <c r="I8" s="279"/>
      <c r="J8" s="279"/>
      <c r="K8" s="278"/>
      <c r="L8" s="278"/>
    </row>
    <row r="9" spans="1:12">
      <c r="A9" s="779" t="s">
        <v>525</v>
      </c>
      <c r="B9" s="780"/>
      <c r="C9" s="780"/>
      <c r="D9" s="780"/>
      <c r="E9" s="780"/>
      <c r="F9" s="780"/>
      <c r="G9" s="780"/>
      <c r="H9" s="780"/>
      <c r="I9" s="780"/>
      <c r="J9" s="780"/>
      <c r="K9" s="780"/>
    </row>
    <row r="10" spans="1:12">
      <c r="A10" s="779"/>
      <c r="B10" s="780"/>
      <c r="C10" s="780"/>
      <c r="D10" s="780"/>
      <c r="E10" s="780"/>
      <c r="F10" s="780"/>
      <c r="G10" s="780"/>
      <c r="H10" s="780"/>
      <c r="I10" s="780"/>
      <c r="J10" s="780"/>
      <c r="K10" s="780"/>
    </row>
    <row r="11" spans="1:12">
      <c r="A11" s="779"/>
      <c r="B11" s="780"/>
      <c r="C11" s="780"/>
      <c r="D11" s="780"/>
      <c r="E11" s="780"/>
      <c r="F11" s="780"/>
      <c r="G11" s="780"/>
      <c r="H11" s="780"/>
      <c r="I11" s="780"/>
      <c r="J11" s="780"/>
      <c r="K11" s="780"/>
    </row>
    <row r="12" spans="1:12">
      <c r="A12" s="779"/>
      <c r="B12" s="780"/>
      <c r="C12" s="780"/>
      <c r="D12" s="780"/>
      <c r="E12" s="780"/>
      <c r="F12" s="780"/>
      <c r="G12" s="780"/>
      <c r="H12" s="780"/>
      <c r="I12" s="780"/>
      <c r="J12" s="780"/>
      <c r="K12" s="780"/>
    </row>
    <row r="13" spans="1:12">
      <c r="A13" s="779"/>
      <c r="B13" s="780"/>
      <c r="C13" s="780"/>
      <c r="D13" s="780"/>
      <c r="E13" s="780"/>
      <c r="F13" s="780"/>
      <c r="G13" s="780"/>
      <c r="H13" s="780"/>
      <c r="I13" s="780"/>
      <c r="J13" s="780"/>
      <c r="K13" s="780"/>
    </row>
    <row r="14" spans="1:12">
      <c r="A14" s="779"/>
      <c r="B14" s="780"/>
      <c r="C14" s="780"/>
      <c r="D14" s="780"/>
      <c r="E14" s="780"/>
      <c r="F14" s="780"/>
      <c r="G14" s="780"/>
      <c r="H14" s="780"/>
      <c r="I14" s="780"/>
      <c r="J14" s="780"/>
      <c r="K14" s="780"/>
    </row>
    <row r="15" spans="1:12">
      <c r="A15" s="779"/>
      <c r="B15" s="780"/>
      <c r="C15" s="780"/>
      <c r="D15" s="780"/>
      <c r="E15" s="780"/>
      <c r="F15" s="780"/>
      <c r="G15" s="780"/>
      <c r="H15" s="780"/>
      <c r="I15" s="780"/>
      <c r="J15" s="780"/>
      <c r="K15" s="780"/>
    </row>
    <row r="16" spans="1:12">
      <c r="A16" s="779"/>
      <c r="B16" s="780"/>
      <c r="C16" s="780"/>
      <c r="D16" s="780"/>
      <c r="E16" s="780"/>
      <c r="F16" s="780"/>
      <c r="G16" s="780"/>
      <c r="H16" s="780"/>
      <c r="I16" s="780"/>
      <c r="J16" s="780"/>
      <c r="K16" s="780"/>
    </row>
    <row r="17" spans="1:11">
      <c r="A17" s="779"/>
      <c r="B17" s="780"/>
      <c r="C17" s="780"/>
      <c r="D17" s="780"/>
      <c r="E17" s="780"/>
      <c r="F17" s="780"/>
      <c r="G17" s="780"/>
      <c r="H17" s="780"/>
      <c r="I17" s="780"/>
      <c r="J17" s="780"/>
      <c r="K17" s="780"/>
    </row>
    <row r="18" spans="1:11">
      <c r="A18" s="779"/>
      <c r="B18" s="780"/>
      <c r="C18" s="780"/>
      <c r="D18" s="780"/>
      <c r="E18" s="780"/>
      <c r="F18" s="780"/>
      <c r="G18" s="780"/>
      <c r="H18" s="780"/>
      <c r="I18" s="780"/>
      <c r="J18" s="780"/>
      <c r="K18" s="780"/>
    </row>
    <row r="19" spans="1:11">
      <c r="A19" s="779"/>
      <c r="B19" s="780"/>
      <c r="C19" s="780"/>
      <c r="D19" s="780"/>
      <c r="E19" s="780"/>
      <c r="F19" s="780"/>
      <c r="G19" s="780"/>
      <c r="H19" s="780"/>
      <c r="I19" s="780"/>
      <c r="J19" s="780"/>
      <c r="K19" s="780"/>
    </row>
    <row r="20" spans="1:11">
      <c r="A20" s="779"/>
      <c r="B20" s="780"/>
      <c r="C20" s="780"/>
      <c r="D20" s="780"/>
      <c r="E20" s="780"/>
      <c r="F20" s="780"/>
      <c r="G20" s="780"/>
      <c r="H20" s="780"/>
      <c r="I20" s="780"/>
      <c r="J20" s="780"/>
      <c r="K20" s="780"/>
    </row>
    <row r="21" spans="1:11">
      <c r="A21" s="779"/>
      <c r="B21" s="780"/>
      <c r="C21" s="780"/>
      <c r="D21" s="780"/>
      <c r="E21" s="780"/>
      <c r="F21" s="780"/>
      <c r="G21" s="780"/>
      <c r="H21" s="780"/>
      <c r="I21" s="780"/>
      <c r="J21" s="780"/>
      <c r="K21" s="780"/>
    </row>
    <row r="22" spans="1:11">
      <c r="A22" s="779"/>
      <c r="B22" s="780"/>
      <c r="C22" s="780"/>
      <c r="D22" s="780"/>
      <c r="E22" s="780"/>
      <c r="F22" s="780"/>
      <c r="G22" s="780"/>
      <c r="H22" s="780"/>
      <c r="I22" s="780"/>
      <c r="J22" s="780"/>
      <c r="K22" s="780"/>
    </row>
    <row r="23" spans="1:11">
      <c r="A23" s="779"/>
      <c r="B23" s="780"/>
      <c r="C23" s="780"/>
      <c r="D23" s="780"/>
      <c r="E23" s="780"/>
      <c r="F23" s="780"/>
      <c r="G23" s="780"/>
      <c r="H23" s="780"/>
      <c r="I23" s="780"/>
      <c r="J23" s="780"/>
      <c r="K23" s="780"/>
    </row>
    <row r="24" spans="1:11">
      <c r="A24" s="779"/>
      <c r="B24" s="780"/>
      <c r="C24" s="780"/>
      <c r="D24" s="780"/>
      <c r="E24" s="780"/>
      <c r="F24" s="780"/>
      <c r="G24" s="780"/>
      <c r="H24" s="780"/>
      <c r="I24" s="780"/>
      <c r="J24" s="780"/>
      <c r="K24" s="780"/>
    </row>
    <row r="25" spans="1:11">
      <c r="A25" s="779"/>
      <c r="B25" s="780"/>
      <c r="C25" s="780"/>
      <c r="D25" s="780"/>
      <c r="E25" s="780"/>
      <c r="F25" s="780"/>
      <c r="G25" s="780"/>
      <c r="H25" s="780"/>
      <c r="I25" s="780"/>
      <c r="J25" s="780"/>
      <c r="K25" s="780"/>
    </row>
    <row r="26" spans="1:11">
      <c r="A26" s="95"/>
      <c r="B26" s="7"/>
      <c r="C26" s="26"/>
      <c r="D26" s="26"/>
      <c r="E26" s="26"/>
      <c r="F26" s="26"/>
      <c r="G26" s="26"/>
      <c r="H26" s="26"/>
      <c r="I26" s="7"/>
      <c r="J26" s="7"/>
    </row>
    <row r="27" spans="1:11">
      <c r="A27" s="95"/>
      <c r="B27" s="7"/>
      <c r="C27" s="26"/>
      <c r="D27" s="26"/>
      <c r="E27" s="26"/>
      <c r="F27" s="26"/>
      <c r="G27" s="26"/>
      <c r="H27" s="26"/>
      <c r="I27" s="7"/>
      <c r="J27" s="7"/>
    </row>
    <row r="28" spans="1:11">
      <c r="A28" s="95"/>
      <c r="B28" s="7"/>
      <c r="C28" s="26"/>
      <c r="D28" s="26"/>
      <c r="E28" s="26"/>
      <c r="F28" s="26"/>
      <c r="G28" s="26"/>
      <c r="H28" s="26"/>
      <c r="I28" s="7"/>
      <c r="J28" s="7"/>
    </row>
    <row r="29" spans="1:11">
      <c r="A29" s="95"/>
      <c r="B29" s="7"/>
      <c r="C29" s="26"/>
      <c r="D29" s="26"/>
      <c r="E29" s="26"/>
      <c r="F29" s="26"/>
      <c r="G29" s="26"/>
      <c r="H29" s="26"/>
      <c r="I29" s="7"/>
      <c r="J29" s="7"/>
    </row>
    <row r="30" spans="1:11">
      <c r="A30" s="95"/>
      <c r="B30" s="7"/>
      <c r="C30" s="26"/>
      <c r="D30" s="26"/>
      <c r="E30" s="26"/>
      <c r="F30" s="26"/>
      <c r="G30" s="26"/>
      <c r="H30" s="26"/>
      <c r="I30" s="7"/>
      <c r="J30" s="7"/>
    </row>
    <row r="31" spans="1:11">
      <c r="A31" s="95"/>
      <c r="B31" s="7"/>
      <c r="C31" s="26"/>
      <c r="D31" s="26"/>
      <c r="E31" s="26"/>
      <c r="F31" s="26"/>
      <c r="G31" s="26"/>
      <c r="H31" s="26"/>
      <c r="I31" s="7"/>
      <c r="J31" s="7"/>
    </row>
    <row r="32" spans="1:11">
      <c r="A32" s="95"/>
      <c r="B32" s="7"/>
      <c r="C32" s="26"/>
      <c r="D32" s="26"/>
      <c r="E32" s="26"/>
      <c r="F32" s="26"/>
      <c r="G32" s="26"/>
      <c r="H32" s="26"/>
      <c r="I32" s="7"/>
      <c r="J32" s="7"/>
    </row>
    <row r="33" spans="1:10">
      <c r="A33" s="95"/>
      <c r="B33" s="7"/>
      <c r="C33" s="26"/>
      <c r="D33" s="26"/>
      <c r="E33" s="26"/>
      <c r="F33" s="26"/>
      <c r="G33" s="26"/>
      <c r="H33" s="26"/>
      <c r="I33" s="7"/>
      <c r="J33" s="7"/>
    </row>
    <row r="34" spans="1:10">
      <c r="A34" s="95"/>
      <c r="B34" s="7"/>
      <c r="C34" s="26"/>
      <c r="D34" s="26"/>
      <c r="E34" s="26"/>
      <c r="F34" s="26"/>
      <c r="G34" s="26"/>
      <c r="H34" s="26"/>
      <c r="I34" s="7"/>
      <c r="J34" s="7"/>
    </row>
    <row r="35" spans="1:10">
      <c r="A35" s="95"/>
      <c r="B35" s="7"/>
      <c r="C35" s="26"/>
      <c r="D35" s="26"/>
      <c r="E35" s="26"/>
      <c r="F35" s="26"/>
      <c r="G35" s="26"/>
      <c r="H35" s="26"/>
      <c r="I35" s="7"/>
      <c r="J35" s="7"/>
    </row>
    <row r="36" spans="1:10">
      <c r="A36" s="95"/>
      <c r="B36" s="7"/>
      <c r="C36" s="26"/>
      <c r="D36" s="26"/>
      <c r="E36" s="26"/>
      <c r="F36" s="26"/>
      <c r="G36" s="26"/>
      <c r="H36" s="26"/>
      <c r="I36" s="7"/>
      <c r="J36" s="7"/>
    </row>
    <row r="37" spans="1:10">
      <c r="A37" s="95"/>
      <c r="B37" s="7"/>
      <c r="C37" s="26"/>
      <c r="D37" s="26"/>
      <c r="E37" s="26"/>
      <c r="F37" s="26"/>
      <c r="G37" s="26"/>
      <c r="H37" s="26"/>
      <c r="I37" s="7"/>
      <c r="J37" s="7"/>
    </row>
    <row r="38" spans="1:10">
      <c r="A38" s="95"/>
      <c r="B38" s="7"/>
      <c r="C38" s="26"/>
      <c r="D38" s="26"/>
      <c r="E38" s="26"/>
      <c r="F38" s="26"/>
      <c r="G38" s="26"/>
      <c r="H38" s="26"/>
      <c r="I38" s="7"/>
      <c r="J38" s="7"/>
    </row>
    <row r="39" spans="1:10">
      <c r="A39" s="95"/>
      <c r="B39" s="7"/>
      <c r="C39" s="26"/>
      <c r="D39" s="26"/>
      <c r="E39" s="26"/>
      <c r="F39" s="26"/>
      <c r="G39" s="26"/>
      <c r="H39" s="26"/>
      <c r="I39" s="7"/>
      <c r="J39" s="7"/>
    </row>
    <row r="40" spans="1:10">
      <c r="A40" s="95"/>
      <c r="B40" s="7"/>
      <c r="C40" s="26"/>
      <c r="D40" s="26"/>
      <c r="E40" s="26"/>
      <c r="F40" s="26"/>
      <c r="G40" s="26"/>
      <c r="H40" s="26"/>
      <c r="I40" s="7"/>
      <c r="J40" s="7"/>
    </row>
    <row r="41" spans="1:10">
      <c r="A41" s="95"/>
      <c r="B41" s="7"/>
      <c r="C41" s="26"/>
      <c r="D41" s="26"/>
      <c r="E41" s="26"/>
      <c r="F41" s="26"/>
      <c r="G41" s="26"/>
      <c r="H41" s="26"/>
      <c r="I41" s="7"/>
      <c r="J41" s="7"/>
    </row>
    <row r="42" spans="1:10">
      <c r="A42" s="95"/>
      <c r="B42" s="7"/>
      <c r="C42" s="26"/>
      <c r="D42" s="26"/>
      <c r="E42" s="26"/>
      <c r="F42" s="26"/>
      <c r="G42" s="26"/>
      <c r="H42" s="26"/>
      <c r="I42" s="7"/>
      <c r="J42" s="7"/>
    </row>
    <row r="43" spans="1:10">
      <c r="A43" s="95"/>
      <c r="B43" s="7"/>
      <c r="C43" s="26"/>
      <c r="D43" s="26"/>
      <c r="E43" s="26"/>
      <c r="F43" s="26"/>
      <c r="G43" s="26"/>
      <c r="H43" s="26"/>
      <c r="I43" s="7"/>
      <c r="J43" s="7"/>
    </row>
    <row r="44" spans="1:10">
      <c r="A44" s="95"/>
      <c r="B44" s="7"/>
      <c r="C44" s="26"/>
      <c r="D44" s="26"/>
      <c r="E44" s="26"/>
      <c r="F44" s="26"/>
      <c r="G44" s="26"/>
      <c r="H44" s="26"/>
      <c r="I44" s="7"/>
      <c r="J44" s="7"/>
    </row>
    <row r="45" spans="1:10">
      <c r="A45" s="95"/>
      <c r="B45" s="7"/>
      <c r="C45" s="26"/>
      <c r="D45" s="26"/>
      <c r="E45" s="26"/>
      <c r="F45" s="26"/>
      <c r="G45" s="26"/>
      <c r="H45" s="26"/>
      <c r="I45" s="7"/>
      <c r="J45" s="7"/>
    </row>
    <row r="46" spans="1:10">
      <c r="A46" s="95"/>
      <c r="B46" s="7"/>
      <c r="C46" s="26"/>
      <c r="D46" s="26"/>
      <c r="E46" s="26"/>
      <c r="F46" s="26"/>
      <c r="G46" s="26"/>
      <c r="H46" s="26"/>
      <c r="I46" s="7"/>
      <c r="J46" s="7"/>
    </row>
    <row r="47" spans="1:10">
      <c r="A47" s="95"/>
      <c r="B47" s="7"/>
      <c r="C47" s="26"/>
      <c r="D47" s="26"/>
      <c r="E47" s="26"/>
      <c r="F47" s="26"/>
      <c r="G47" s="26"/>
      <c r="H47" s="26"/>
      <c r="I47" s="7"/>
      <c r="J47" s="7"/>
    </row>
    <row r="48" spans="1:10">
      <c r="A48" s="95"/>
      <c r="B48" s="7"/>
      <c r="C48" s="26"/>
      <c r="D48" s="26"/>
      <c r="E48" s="26"/>
      <c r="F48" s="26"/>
      <c r="G48" s="26"/>
      <c r="H48" s="26"/>
      <c r="I48" s="7"/>
      <c r="J48" s="7"/>
    </row>
    <row r="49" spans="1:12">
      <c r="A49" s="95"/>
      <c r="B49" s="7"/>
      <c r="C49" s="26"/>
      <c r="D49" s="26"/>
      <c r="E49" s="26"/>
      <c r="F49" s="26"/>
      <c r="G49" s="26"/>
      <c r="H49" s="26"/>
      <c r="I49" s="7"/>
      <c r="J49" s="7"/>
    </row>
    <row r="50" spans="1:12">
      <c r="A50" s="95"/>
      <c r="B50" s="7"/>
      <c r="C50" s="26"/>
      <c r="D50" s="26"/>
      <c r="E50" s="26"/>
      <c r="F50" s="26"/>
      <c r="G50" s="26"/>
      <c r="H50" s="26"/>
      <c r="I50" s="7"/>
      <c r="J50" s="7"/>
    </row>
    <row r="51" spans="1:12">
      <c r="A51" s="95"/>
      <c r="B51" s="7"/>
      <c r="C51" s="26"/>
      <c r="D51" s="26"/>
      <c r="E51" s="26"/>
      <c r="F51" s="26"/>
      <c r="G51" s="26"/>
      <c r="H51" s="26"/>
      <c r="I51" s="7"/>
      <c r="J51" s="7"/>
    </row>
    <row r="52" spans="1:12">
      <c r="A52" s="95"/>
      <c r="B52" s="7"/>
      <c r="C52" s="26"/>
      <c r="D52" s="26"/>
      <c r="E52" s="26"/>
      <c r="F52" s="26"/>
      <c r="G52" s="26"/>
      <c r="H52" s="26"/>
      <c r="I52" s="7"/>
      <c r="J52" s="7"/>
    </row>
    <row r="53" spans="1:12">
      <c r="A53" s="95"/>
      <c r="B53" s="7"/>
      <c r="C53" s="26"/>
      <c r="D53" s="26"/>
      <c r="E53" s="26"/>
      <c r="F53" s="26"/>
      <c r="G53" s="26"/>
      <c r="H53" s="26"/>
      <c r="I53" s="7"/>
      <c r="J53" s="7"/>
    </row>
    <row r="54" spans="1:12">
      <c r="A54" s="95"/>
      <c r="B54" s="7"/>
      <c r="C54" s="26"/>
      <c r="D54" s="26"/>
      <c r="E54" s="26"/>
      <c r="F54" s="26"/>
      <c r="G54" s="26"/>
      <c r="H54" s="26"/>
      <c r="I54" s="7"/>
      <c r="J54" s="7"/>
    </row>
    <row r="55" spans="1:12">
      <c r="A55" s="95"/>
      <c r="B55" s="7"/>
      <c r="C55" s="26"/>
      <c r="D55" s="26"/>
      <c r="E55" s="26"/>
      <c r="F55" s="26"/>
      <c r="G55" s="26"/>
      <c r="H55" s="26"/>
      <c r="I55" s="7"/>
      <c r="J55" s="777" t="s">
        <v>463</v>
      </c>
      <c r="K55" s="777"/>
    </row>
    <row r="56" spans="1:12" ht="15.75" thickBot="1">
      <c r="A56" s="102"/>
      <c r="B56" s="101"/>
      <c r="C56" s="101"/>
      <c r="D56" s="101"/>
      <c r="E56" s="101"/>
      <c r="F56" s="101"/>
      <c r="G56" s="101"/>
      <c r="H56" s="101"/>
      <c r="I56" s="101"/>
      <c r="J56" s="101"/>
      <c r="K56" s="166"/>
    </row>
    <row r="57" spans="1:12" ht="18.75">
      <c r="A57" s="95"/>
      <c r="B57" s="7"/>
      <c r="C57" s="501" t="s">
        <v>113</v>
      </c>
      <c r="D57" s="501"/>
      <c r="E57" s="501"/>
      <c r="F57" s="501"/>
      <c r="G57" s="501"/>
      <c r="H57" s="217"/>
      <c r="I57" s="99" t="s">
        <v>112</v>
      </c>
      <c r="J57" s="98"/>
      <c r="K57" s="162"/>
    </row>
    <row r="58" spans="1:12" ht="15" customHeight="1">
      <c r="A58" s="95"/>
      <c r="B58" s="7"/>
      <c r="C58" s="502" t="s">
        <v>111</v>
      </c>
      <c r="D58" s="502"/>
      <c r="E58" s="502"/>
      <c r="F58" s="502"/>
      <c r="G58" s="502"/>
      <c r="H58" s="216"/>
      <c r="I58" s="631" t="s">
        <v>110</v>
      </c>
      <c r="J58" s="718"/>
      <c r="K58" s="162"/>
    </row>
    <row r="59" spans="1:12" ht="15" customHeight="1">
      <c r="A59" s="95"/>
      <c r="B59" s="7"/>
      <c r="C59" s="502"/>
      <c r="D59" s="502"/>
      <c r="E59" s="502"/>
      <c r="F59" s="502"/>
      <c r="G59" s="502"/>
      <c r="H59" s="216"/>
      <c r="I59" s="631"/>
      <c r="J59" s="718"/>
      <c r="K59" s="162"/>
    </row>
    <row r="60" spans="1:12" ht="15.75" thickBot="1">
      <c r="A60" s="95"/>
      <c r="B60" s="7"/>
      <c r="C60" s="7"/>
      <c r="D60" s="7"/>
      <c r="E60" s="7"/>
      <c r="F60" s="7"/>
      <c r="G60" s="7"/>
      <c r="H60" s="7"/>
      <c r="I60" s="97" t="s">
        <v>11</v>
      </c>
      <c r="J60" s="273" t="str">
        <f>J5</f>
        <v>07.05.2017</v>
      </c>
      <c r="K60" s="162"/>
    </row>
    <row r="61" spans="1:12">
      <c r="A61" s="95"/>
      <c r="B61" s="7"/>
      <c r="C61" s="214" t="s">
        <v>109</v>
      </c>
      <c r="D61" s="214" t="s">
        <v>239</v>
      </c>
      <c r="E61" s="214"/>
      <c r="F61" s="214"/>
      <c r="G61" s="214"/>
      <c r="H61" s="214"/>
      <c r="I61" s="214"/>
      <c r="J61" s="7"/>
      <c r="K61" s="162"/>
    </row>
    <row r="62" spans="1:12">
      <c r="A62" s="93"/>
      <c r="B62" s="92"/>
      <c r="C62" s="504" t="s">
        <v>108</v>
      </c>
      <c r="D62" s="504"/>
      <c r="E62" s="504"/>
      <c r="F62" s="504"/>
      <c r="G62" s="504"/>
      <c r="H62" s="212"/>
      <c r="I62" s="91" t="s">
        <v>107</v>
      </c>
      <c r="J62" s="211" t="str">
        <f>J7</f>
        <v>Barcarena</v>
      </c>
      <c r="K62" s="174"/>
    </row>
    <row r="63" spans="1:12">
      <c r="A63" s="283" t="str">
        <f>A8</f>
        <v>Sailing Directions information about the Area - Departure from :</v>
      </c>
      <c r="B63" s="278"/>
      <c r="C63" s="278"/>
      <c r="D63" s="278"/>
      <c r="E63" s="278"/>
      <c r="F63" s="278" t="str">
        <f>F8</f>
        <v>Barcarena, Brazil</v>
      </c>
      <c r="G63" s="278"/>
      <c r="H63" s="278"/>
      <c r="I63" s="278"/>
      <c r="J63" s="278"/>
      <c r="K63" s="278"/>
      <c r="L63" s="278"/>
    </row>
    <row r="64" spans="1:12">
      <c r="A64" s="95"/>
      <c r="B64" s="7"/>
      <c r="C64" s="26"/>
      <c r="D64" s="26"/>
      <c r="E64" s="26"/>
      <c r="F64" s="26"/>
      <c r="G64" s="26"/>
      <c r="H64" s="26"/>
      <c r="I64" s="7"/>
      <c r="J64" s="7"/>
    </row>
    <row r="65" spans="1:10">
      <c r="A65" s="95"/>
      <c r="B65" s="7"/>
      <c r="C65" s="26"/>
      <c r="D65" s="26"/>
      <c r="E65" s="26"/>
      <c r="F65" s="26"/>
      <c r="G65" s="26"/>
      <c r="H65" s="26"/>
      <c r="I65" s="7"/>
      <c r="J65" s="7"/>
    </row>
    <row r="66" spans="1:10">
      <c r="A66" s="95"/>
      <c r="B66" s="7"/>
      <c r="C66" s="26"/>
      <c r="D66" s="26"/>
      <c r="E66" s="26"/>
      <c r="F66" s="26"/>
      <c r="G66" s="26"/>
      <c r="H66" s="26"/>
      <c r="I66" s="7"/>
      <c r="J66" s="7"/>
    </row>
    <row r="67" spans="1:10">
      <c r="A67" s="95"/>
      <c r="B67" s="7"/>
      <c r="C67" s="26"/>
      <c r="D67" s="26"/>
      <c r="E67" s="26"/>
      <c r="F67" s="26"/>
      <c r="G67" s="26"/>
      <c r="H67" s="26"/>
      <c r="I67" s="7"/>
      <c r="J67" s="7"/>
    </row>
    <row r="68" spans="1:10">
      <c r="A68" s="95"/>
      <c r="B68" s="7"/>
      <c r="C68" s="26"/>
      <c r="D68" s="26"/>
      <c r="E68" s="26"/>
      <c r="F68" s="26"/>
      <c r="G68" s="26"/>
      <c r="H68" s="26"/>
      <c r="I68" s="7"/>
      <c r="J68" s="7"/>
    </row>
    <row r="69" spans="1:10">
      <c r="A69" s="95"/>
      <c r="B69" s="7"/>
      <c r="C69" s="26"/>
      <c r="D69" s="26"/>
      <c r="E69" s="26"/>
      <c r="F69" s="26"/>
      <c r="G69" s="26"/>
      <c r="H69" s="26"/>
      <c r="I69" s="7"/>
      <c r="J69" s="7"/>
    </row>
    <row r="70" spans="1:10">
      <c r="A70" s="95"/>
      <c r="B70" s="7"/>
      <c r="C70" s="26"/>
      <c r="D70" s="26"/>
      <c r="E70" s="26"/>
      <c r="F70" s="26"/>
      <c r="G70" s="26"/>
      <c r="H70" s="26"/>
      <c r="I70" s="7"/>
      <c r="J70" s="7"/>
    </row>
    <row r="71" spans="1:10">
      <c r="A71" s="95"/>
      <c r="B71" s="7"/>
      <c r="C71" s="26"/>
      <c r="D71" s="26"/>
      <c r="E71" s="26"/>
      <c r="F71" s="26"/>
      <c r="G71" s="26"/>
      <c r="H71" s="26"/>
      <c r="I71" s="7"/>
      <c r="J71" s="7"/>
    </row>
    <row r="72" spans="1:10">
      <c r="A72" s="95"/>
      <c r="B72" s="7"/>
      <c r="C72" s="26"/>
      <c r="D72" s="26"/>
      <c r="E72" s="26"/>
      <c r="F72" s="26"/>
      <c r="G72" s="26"/>
      <c r="H72" s="26"/>
      <c r="I72" s="7"/>
      <c r="J72" s="7"/>
    </row>
    <row r="73" spans="1:10">
      <c r="A73" s="95"/>
      <c r="B73" s="7"/>
      <c r="C73" s="26"/>
      <c r="D73" s="26"/>
      <c r="E73" s="26"/>
      <c r="F73" s="26"/>
      <c r="G73" s="26"/>
      <c r="H73" s="26"/>
      <c r="I73" s="7"/>
      <c r="J73" s="7"/>
    </row>
    <row r="74" spans="1:10">
      <c r="A74" s="95"/>
      <c r="B74" s="7"/>
      <c r="C74" s="26"/>
      <c r="D74" s="26"/>
      <c r="E74" s="26"/>
      <c r="F74" s="26"/>
      <c r="G74" s="26"/>
      <c r="H74" s="26"/>
      <c r="I74" s="7"/>
      <c r="J74" s="7"/>
    </row>
    <row r="75" spans="1:10">
      <c r="A75" s="95"/>
      <c r="B75" s="7"/>
      <c r="C75" s="26"/>
      <c r="D75" s="26"/>
      <c r="E75" s="26"/>
      <c r="F75" s="26"/>
      <c r="G75" s="26"/>
      <c r="H75" s="26"/>
      <c r="I75" s="7"/>
      <c r="J75" s="7"/>
    </row>
    <row r="76" spans="1:10">
      <c r="A76" s="95"/>
      <c r="B76" s="7"/>
      <c r="C76" s="26"/>
      <c r="D76" s="26"/>
      <c r="E76" s="26"/>
      <c r="F76" s="26"/>
      <c r="G76" s="26"/>
      <c r="H76" s="26"/>
      <c r="I76" s="7"/>
      <c r="J76" s="7"/>
    </row>
    <row r="77" spans="1:10">
      <c r="A77" s="95"/>
      <c r="B77" s="7"/>
      <c r="C77" s="26"/>
      <c r="D77" s="26"/>
      <c r="E77" s="26"/>
      <c r="F77" s="26"/>
      <c r="G77" s="26"/>
      <c r="H77" s="26"/>
      <c r="I77" s="7"/>
      <c r="J77" s="7"/>
    </row>
    <row r="78" spans="1:10">
      <c r="A78" s="95"/>
      <c r="B78" s="7"/>
      <c r="C78" s="26"/>
      <c r="D78" s="26"/>
      <c r="E78" s="26"/>
      <c r="F78" s="26"/>
      <c r="G78" s="26"/>
      <c r="H78" s="26"/>
      <c r="I78" s="7"/>
      <c r="J78" s="7"/>
    </row>
    <row r="79" spans="1:10">
      <c r="A79" s="95"/>
      <c r="B79" s="7"/>
      <c r="C79" s="26"/>
      <c r="D79" s="26"/>
      <c r="E79" s="26"/>
      <c r="F79" s="26"/>
      <c r="G79" s="26"/>
      <c r="H79" s="26"/>
      <c r="I79" s="7"/>
      <c r="J79" s="7"/>
    </row>
    <row r="80" spans="1:10">
      <c r="A80" s="95"/>
      <c r="B80" s="7"/>
      <c r="C80" s="26"/>
      <c r="D80" s="26"/>
      <c r="E80" s="26"/>
      <c r="F80" s="26"/>
      <c r="G80" s="26"/>
      <c r="H80" s="26"/>
      <c r="I80" s="7"/>
      <c r="J80" s="7"/>
    </row>
    <row r="81" spans="1:10">
      <c r="A81" s="95"/>
      <c r="B81" s="7"/>
      <c r="C81" s="26"/>
      <c r="D81" s="26"/>
      <c r="E81" s="26"/>
      <c r="F81" s="26"/>
      <c r="G81" s="26"/>
      <c r="H81" s="26"/>
      <c r="I81" s="7"/>
      <c r="J81" s="7"/>
    </row>
    <row r="82" spans="1:10">
      <c r="A82" s="95"/>
      <c r="B82" s="7"/>
      <c r="C82" s="26"/>
      <c r="D82" s="26"/>
      <c r="E82" s="26"/>
      <c r="F82" s="26"/>
      <c r="G82" s="26"/>
      <c r="H82" s="26"/>
      <c r="I82" s="7"/>
      <c r="J82" s="7"/>
    </row>
    <row r="83" spans="1:10">
      <c r="A83" s="95"/>
      <c r="B83" s="7"/>
      <c r="C83" s="26"/>
      <c r="D83" s="26"/>
      <c r="E83" s="26"/>
      <c r="F83" s="26"/>
      <c r="G83" s="26"/>
      <c r="H83" s="26"/>
      <c r="I83" s="7"/>
      <c r="J83" s="7"/>
    </row>
    <row r="84" spans="1:10">
      <c r="A84" s="95"/>
      <c r="B84" s="7"/>
      <c r="C84" s="26"/>
      <c r="D84" s="26"/>
      <c r="E84" s="26"/>
      <c r="F84" s="26"/>
      <c r="G84" s="26"/>
      <c r="H84" s="26"/>
      <c r="I84" s="7"/>
      <c r="J84" s="7"/>
    </row>
    <row r="85" spans="1:10">
      <c r="A85" s="95"/>
      <c r="B85" s="7"/>
      <c r="C85" s="26"/>
      <c r="D85" s="26"/>
      <c r="E85" s="26"/>
      <c r="F85" s="26"/>
      <c r="G85" s="26"/>
      <c r="H85" s="26"/>
      <c r="I85" s="7"/>
      <c r="J85" s="7"/>
    </row>
    <row r="86" spans="1:10">
      <c r="A86" s="95"/>
      <c r="B86" s="7"/>
      <c r="C86" s="26"/>
      <c r="D86" s="26"/>
      <c r="E86" s="26"/>
      <c r="F86" s="26"/>
      <c r="G86" s="26"/>
      <c r="H86" s="26"/>
      <c r="I86" s="7"/>
      <c r="J86" s="7"/>
    </row>
    <row r="87" spans="1:10">
      <c r="A87" s="95"/>
      <c r="B87" s="7"/>
      <c r="C87" s="26"/>
      <c r="D87" s="26"/>
      <c r="E87" s="26"/>
      <c r="F87" s="26"/>
      <c r="G87" s="26"/>
      <c r="H87" s="26"/>
      <c r="I87" s="7"/>
      <c r="J87" s="7"/>
    </row>
    <row r="88" spans="1:10">
      <c r="A88" s="95"/>
      <c r="B88" s="7"/>
      <c r="C88" s="26"/>
      <c r="D88" s="26"/>
      <c r="E88" s="26"/>
      <c r="F88" s="26"/>
      <c r="G88" s="26"/>
      <c r="H88" s="26"/>
      <c r="I88" s="7"/>
      <c r="J88" s="7"/>
    </row>
    <row r="89" spans="1:10">
      <c r="A89" s="95"/>
      <c r="B89" s="7"/>
      <c r="C89" s="26"/>
      <c r="D89" s="26"/>
      <c r="E89" s="26"/>
      <c r="F89" s="26"/>
      <c r="G89" s="26"/>
      <c r="H89" s="26"/>
      <c r="I89" s="7"/>
      <c r="J89" s="7"/>
    </row>
    <row r="90" spans="1:10">
      <c r="A90" s="95"/>
      <c r="B90" s="7"/>
      <c r="C90" s="26"/>
      <c r="D90" s="26"/>
      <c r="E90" s="26"/>
      <c r="F90" s="26"/>
      <c r="G90" s="26"/>
      <c r="H90" s="26"/>
      <c r="I90" s="7"/>
      <c r="J90" s="7"/>
    </row>
    <row r="91" spans="1:10">
      <c r="A91" s="95"/>
      <c r="B91" s="7"/>
      <c r="C91" s="26"/>
      <c r="D91" s="26"/>
      <c r="E91" s="26"/>
      <c r="F91" s="26"/>
      <c r="G91" s="26"/>
      <c r="H91" s="26"/>
      <c r="I91" s="7"/>
      <c r="J91" s="7"/>
    </row>
    <row r="92" spans="1:10">
      <c r="A92" s="95"/>
      <c r="B92" s="7"/>
      <c r="C92" s="26"/>
      <c r="D92" s="26"/>
      <c r="E92" s="26"/>
      <c r="F92" s="26"/>
      <c r="G92" s="26"/>
      <c r="H92" s="26"/>
      <c r="I92" s="7"/>
      <c r="J92" s="7"/>
    </row>
    <row r="93" spans="1:10">
      <c r="A93" s="95"/>
      <c r="B93" s="7"/>
      <c r="C93" s="26"/>
      <c r="D93" s="26"/>
      <c r="E93" s="26"/>
      <c r="F93" s="26"/>
      <c r="G93" s="26"/>
      <c r="H93" s="26"/>
      <c r="I93" s="7"/>
      <c r="J93" s="7"/>
    </row>
    <row r="94" spans="1:10">
      <c r="A94" s="95"/>
      <c r="B94" s="7"/>
      <c r="C94" s="26"/>
      <c r="D94" s="26"/>
      <c r="E94" s="26"/>
      <c r="F94" s="26"/>
      <c r="G94" s="26"/>
      <c r="H94" s="26"/>
      <c r="I94" s="7"/>
      <c r="J94" s="7"/>
    </row>
    <row r="95" spans="1:10">
      <c r="A95" s="95"/>
      <c r="B95" s="7"/>
      <c r="C95" s="26"/>
      <c r="D95" s="26"/>
      <c r="E95" s="26"/>
      <c r="F95" s="26"/>
      <c r="G95" s="26"/>
      <c r="H95" s="26"/>
      <c r="I95" s="7"/>
      <c r="J95" s="7"/>
    </row>
    <row r="96" spans="1:10">
      <c r="A96" s="95"/>
      <c r="B96" s="7"/>
      <c r="C96" s="26"/>
      <c r="D96" s="26"/>
      <c r="E96" s="26"/>
      <c r="F96" s="26"/>
      <c r="G96" s="26"/>
      <c r="H96" s="26"/>
      <c r="I96" s="7"/>
      <c r="J96" s="7"/>
    </row>
    <row r="97" spans="1:11">
      <c r="A97" s="95"/>
      <c r="B97" s="7"/>
      <c r="C97" s="26"/>
      <c r="D97" s="26"/>
      <c r="E97" s="26"/>
      <c r="F97" s="26"/>
      <c r="G97" s="26"/>
      <c r="H97" s="26"/>
      <c r="I97" s="7"/>
      <c r="J97" s="7"/>
    </row>
    <row r="98" spans="1:11">
      <c r="A98" s="95"/>
      <c r="B98" s="7"/>
      <c r="C98" s="26"/>
      <c r="D98" s="26"/>
      <c r="E98" s="26"/>
      <c r="F98" s="26"/>
      <c r="G98" s="26"/>
      <c r="H98" s="26"/>
      <c r="I98" s="7"/>
      <c r="J98" s="7"/>
    </row>
    <row r="99" spans="1:11">
      <c r="A99" s="95"/>
      <c r="B99" s="7"/>
      <c r="C99" s="26"/>
      <c r="D99" s="26"/>
      <c r="E99" s="26"/>
      <c r="F99" s="26"/>
      <c r="G99" s="26"/>
      <c r="H99" s="26"/>
      <c r="I99" s="7"/>
      <c r="J99" s="7"/>
    </row>
    <row r="100" spans="1:11">
      <c r="A100" s="95"/>
      <c r="B100" s="7"/>
      <c r="C100" s="26"/>
      <c r="D100" s="26"/>
      <c r="E100" s="26"/>
      <c r="F100" s="26"/>
      <c r="G100" s="26"/>
      <c r="H100" s="26"/>
      <c r="I100" s="7"/>
      <c r="J100" s="7"/>
    </row>
    <row r="101" spans="1:11">
      <c r="A101" s="95"/>
      <c r="B101" s="7"/>
      <c r="C101" s="26"/>
      <c r="D101" s="26"/>
      <c r="E101" s="26"/>
      <c r="F101" s="26"/>
      <c r="G101" s="26"/>
      <c r="H101" s="26"/>
      <c r="I101" s="7"/>
      <c r="J101" s="7"/>
    </row>
    <row r="102" spans="1:11">
      <c r="A102" s="95"/>
      <c r="B102" s="7"/>
      <c r="C102" s="26"/>
      <c r="D102" s="26"/>
      <c r="E102" s="26"/>
      <c r="F102" s="26"/>
      <c r="G102" s="26"/>
      <c r="H102" s="26"/>
      <c r="I102" s="7"/>
      <c r="J102" s="7"/>
    </row>
    <row r="103" spans="1:11">
      <c r="A103" s="95"/>
      <c r="B103" s="7"/>
      <c r="C103" s="26"/>
      <c r="D103" s="26"/>
      <c r="E103" s="26"/>
      <c r="F103" s="26"/>
      <c r="G103" s="26"/>
      <c r="H103" s="26"/>
      <c r="I103" s="7"/>
      <c r="J103" s="7"/>
    </row>
    <row r="104" spans="1:11">
      <c r="A104" s="95"/>
      <c r="B104" s="7"/>
      <c r="C104" s="26"/>
      <c r="D104" s="26"/>
      <c r="E104" s="26"/>
      <c r="F104" s="26"/>
      <c r="G104" s="26"/>
      <c r="H104" s="26"/>
      <c r="I104" s="7"/>
      <c r="J104" s="7"/>
    </row>
    <row r="105" spans="1:11">
      <c r="A105" s="95"/>
      <c r="B105" s="7"/>
      <c r="C105" s="26"/>
      <c r="D105" s="26"/>
      <c r="E105" s="26"/>
      <c r="F105" s="26"/>
      <c r="G105" s="26"/>
      <c r="H105" s="26"/>
      <c r="I105" s="7"/>
      <c r="J105" s="7"/>
    </row>
    <row r="106" spans="1:11">
      <c r="A106" s="95"/>
      <c r="B106" s="7"/>
      <c r="C106" s="26"/>
      <c r="D106" s="26"/>
      <c r="E106" s="26"/>
      <c r="F106" s="26"/>
      <c r="G106" s="26"/>
      <c r="H106" s="26"/>
      <c r="I106" s="7"/>
      <c r="J106" s="7"/>
    </row>
    <row r="107" spans="1:11">
      <c r="A107" s="95"/>
      <c r="B107" s="7"/>
      <c r="C107" s="26"/>
      <c r="D107" s="26"/>
      <c r="E107" s="26"/>
      <c r="F107" s="26"/>
      <c r="G107" s="26"/>
      <c r="H107" s="26"/>
      <c r="I107" s="7"/>
      <c r="J107" s="7"/>
    </row>
    <row r="108" spans="1:11">
      <c r="A108" s="95"/>
      <c r="B108" s="7"/>
      <c r="C108" s="26"/>
      <c r="D108" s="26"/>
      <c r="E108" s="26"/>
      <c r="F108" s="26"/>
      <c r="G108" s="26"/>
      <c r="H108" s="26"/>
      <c r="I108" s="7"/>
      <c r="J108" s="7"/>
    </row>
    <row r="109" spans="1:11">
      <c r="A109" s="95"/>
      <c r="B109" s="7"/>
      <c r="C109" s="26"/>
      <c r="D109" s="26"/>
      <c r="E109" s="26"/>
      <c r="F109" s="26"/>
      <c r="G109" s="26"/>
      <c r="H109" s="26"/>
      <c r="I109" s="7"/>
      <c r="J109" s="7"/>
    </row>
    <row r="110" spans="1:11">
      <c r="A110" s="95"/>
      <c r="B110" s="7"/>
      <c r="C110" s="26"/>
      <c r="D110" s="26"/>
      <c r="E110" s="26"/>
      <c r="F110" s="26"/>
      <c r="G110" s="26"/>
      <c r="H110" s="26"/>
      <c r="I110" s="7"/>
      <c r="J110" s="777" t="s">
        <v>327</v>
      </c>
      <c r="K110" s="777"/>
    </row>
    <row r="111" spans="1:11" ht="15.75" thickBot="1">
      <c r="A111" s="102"/>
      <c r="B111" s="101"/>
      <c r="C111" s="101"/>
      <c r="D111" s="101"/>
      <c r="E111" s="101"/>
      <c r="F111" s="101"/>
      <c r="G111" s="101"/>
      <c r="H111" s="101"/>
      <c r="I111" s="101"/>
      <c r="J111" s="101"/>
      <c r="K111" s="277"/>
    </row>
    <row r="112" spans="1:11" ht="18.75">
      <c r="A112" s="95"/>
      <c r="B112" s="7"/>
      <c r="C112" s="501" t="s">
        <v>113</v>
      </c>
      <c r="D112" s="501"/>
      <c r="E112" s="501"/>
      <c r="F112" s="501"/>
      <c r="G112" s="501"/>
      <c r="H112" s="217"/>
      <c r="I112" s="99" t="s">
        <v>112</v>
      </c>
      <c r="J112" s="98"/>
      <c r="K112" s="276"/>
    </row>
    <row r="113" spans="1:12" ht="15" customHeight="1">
      <c r="A113" s="95"/>
      <c r="B113" s="7"/>
      <c r="C113" s="502" t="s">
        <v>111</v>
      </c>
      <c r="D113" s="502"/>
      <c r="E113" s="502"/>
      <c r="F113" s="502"/>
      <c r="G113" s="502"/>
      <c r="H113" s="216"/>
      <c r="I113" s="631" t="s">
        <v>110</v>
      </c>
      <c r="J113" s="718"/>
      <c r="K113" s="276"/>
    </row>
    <row r="114" spans="1:12" ht="15" customHeight="1">
      <c r="A114" s="95"/>
      <c r="B114" s="7"/>
      <c r="C114" s="502"/>
      <c r="D114" s="502"/>
      <c r="E114" s="502"/>
      <c r="F114" s="502"/>
      <c r="G114" s="502"/>
      <c r="H114" s="216"/>
      <c r="I114" s="631"/>
      <c r="J114" s="718"/>
      <c r="K114" s="276"/>
    </row>
    <row r="115" spans="1:12" ht="15.75" thickBot="1">
      <c r="A115" s="95"/>
      <c r="B115" s="7"/>
      <c r="C115" s="7"/>
      <c r="D115" s="7"/>
      <c r="E115" s="7"/>
      <c r="F115" s="7"/>
      <c r="G115" s="7"/>
      <c r="H115" s="7"/>
      <c r="I115" s="97" t="s">
        <v>11</v>
      </c>
      <c r="J115" s="273" t="str">
        <f>J60</f>
        <v>07.05.2017</v>
      </c>
      <c r="K115" s="276"/>
    </row>
    <row r="116" spans="1:12">
      <c r="A116" s="95"/>
      <c r="B116" s="7"/>
      <c r="C116" s="214" t="s">
        <v>109</v>
      </c>
      <c r="D116" s="214" t="s">
        <v>239</v>
      </c>
      <c r="E116" s="214"/>
      <c r="F116" s="214"/>
      <c r="G116" s="214"/>
      <c r="H116" s="214"/>
      <c r="I116" s="214"/>
      <c r="J116" s="7"/>
      <c r="K116" s="276"/>
    </row>
    <row r="117" spans="1:12">
      <c r="A117" s="93"/>
      <c r="B117" s="92"/>
      <c r="C117" s="504" t="s">
        <v>108</v>
      </c>
      <c r="D117" s="504"/>
      <c r="E117" s="504"/>
      <c r="F117" s="504"/>
      <c r="G117" s="504"/>
      <c r="H117" s="212"/>
      <c r="I117" s="91" t="s">
        <v>107</v>
      </c>
      <c r="J117" s="211" t="str">
        <f>J62</f>
        <v>Barcarena</v>
      </c>
      <c r="K117" s="275"/>
    </row>
    <row r="118" spans="1:12">
      <c r="A118" s="278" t="str">
        <f>A63</f>
        <v>Sailing Directions information about the Area - Departure from :</v>
      </c>
      <c r="B118" s="278"/>
      <c r="C118" s="278"/>
      <c r="D118" s="278"/>
      <c r="E118" s="278"/>
      <c r="F118" s="278" t="str">
        <f>F8</f>
        <v>Barcarena, Brazil</v>
      </c>
      <c r="G118" s="278"/>
      <c r="H118" s="278"/>
      <c r="I118" s="278"/>
      <c r="J118" s="278"/>
      <c r="K118" s="278"/>
      <c r="L118" s="278"/>
    </row>
    <row r="165" spans="1:12">
      <c r="J165" s="777" t="s">
        <v>326</v>
      </c>
      <c r="K165" s="777"/>
    </row>
    <row r="166" spans="1:12" ht="15.75" thickBot="1">
      <c r="A166" s="102"/>
      <c r="B166" s="101"/>
      <c r="C166" s="101"/>
      <c r="D166" s="101"/>
      <c r="E166" s="101"/>
      <c r="F166" s="101"/>
      <c r="G166" s="101"/>
      <c r="H166" s="101"/>
      <c r="I166" s="101"/>
      <c r="J166" s="101"/>
      <c r="K166" s="277"/>
    </row>
    <row r="167" spans="1:12" ht="18.75">
      <c r="A167" s="95"/>
      <c r="B167" s="7"/>
      <c r="C167" s="501" t="s">
        <v>113</v>
      </c>
      <c r="D167" s="501"/>
      <c r="E167" s="501"/>
      <c r="F167" s="501"/>
      <c r="G167" s="501"/>
      <c r="H167" s="217"/>
      <c r="I167" s="99" t="s">
        <v>112</v>
      </c>
      <c r="J167" s="98"/>
      <c r="K167" s="276"/>
    </row>
    <row r="168" spans="1:12" ht="15" customHeight="1">
      <c r="A168" s="95"/>
      <c r="B168" s="7"/>
      <c r="C168" s="502" t="s">
        <v>111</v>
      </c>
      <c r="D168" s="502"/>
      <c r="E168" s="502"/>
      <c r="F168" s="502"/>
      <c r="G168" s="502"/>
      <c r="H168" s="216"/>
      <c r="I168" s="631" t="s">
        <v>110</v>
      </c>
      <c r="J168" s="718"/>
      <c r="K168" s="276"/>
    </row>
    <row r="169" spans="1:12" ht="15" customHeight="1">
      <c r="A169" s="95"/>
      <c r="B169" s="7"/>
      <c r="C169" s="502"/>
      <c r="D169" s="502"/>
      <c r="E169" s="502"/>
      <c r="F169" s="502"/>
      <c r="G169" s="502"/>
      <c r="H169" s="216"/>
      <c r="I169" s="631"/>
      <c r="J169" s="718"/>
      <c r="K169" s="276"/>
    </row>
    <row r="170" spans="1:12" ht="15.75" thickBot="1">
      <c r="A170" s="95"/>
      <c r="B170" s="7"/>
      <c r="C170" s="7"/>
      <c r="D170" s="7"/>
      <c r="E170" s="7"/>
      <c r="F170" s="7"/>
      <c r="G170" s="7"/>
      <c r="H170" s="7"/>
      <c r="I170" s="97" t="s">
        <v>11</v>
      </c>
      <c r="J170" s="273" t="str">
        <f>J115</f>
        <v>07.05.2017</v>
      </c>
      <c r="K170" s="276"/>
    </row>
    <row r="171" spans="1:12">
      <c r="A171" s="95"/>
      <c r="B171" s="7"/>
      <c r="C171" s="214" t="s">
        <v>109</v>
      </c>
      <c r="D171" s="214" t="s">
        <v>239</v>
      </c>
      <c r="E171" s="214"/>
      <c r="F171" s="214"/>
      <c r="G171" s="214"/>
      <c r="H171" s="214"/>
      <c r="I171" s="214"/>
      <c r="J171" s="7"/>
      <c r="K171" s="276"/>
    </row>
    <row r="172" spans="1:12">
      <c r="A172" s="93"/>
      <c r="B172" s="92"/>
      <c r="C172" s="504" t="s">
        <v>108</v>
      </c>
      <c r="D172" s="504"/>
      <c r="E172" s="504"/>
      <c r="F172" s="504"/>
      <c r="G172" s="504"/>
      <c r="H172" s="212"/>
      <c r="I172" s="92" t="s">
        <v>107</v>
      </c>
      <c r="J172" s="211" t="str">
        <f>J117</f>
        <v>Barcarena</v>
      </c>
      <c r="K172" s="275"/>
    </row>
    <row r="173" spans="1:12">
      <c r="A173" s="775" t="str">
        <f>A118</f>
        <v>Sailing Directions information about the Area - Departure from :</v>
      </c>
      <c r="B173" s="776"/>
      <c r="C173" s="776"/>
      <c r="D173" s="776"/>
      <c r="E173" s="776"/>
      <c r="F173" s="776"/>
      <c r="G173" s="776"/>
      <c r="H173" s="776"/>
      <c r="I173" s="776"/>
      <c r="J173" s="776"/>
      <c r="K173" s="776"/>
      <c r="L173" s="776"/>
    </row>
    <row r="174" spans="1:12">
      <c r="A174" s="95"/>
      <c r="B174" s="7"/>
      <c r="C174" s="26"/>
      <c r="D174" s="26"/>
      <c r="E174" s="26"/>
      <c r="F174" s="26"/>
      <c r="G174" s="26"/>
      <c r="H174" s="26"/>
      <c r="I174" s="7"/>
      <c r="J174" s="7"/>
    </row>
    <row r="175" spans="1:12">
      <c r="A175" s="95"/>
      <c r="B175" s="7"/>
      <c r="C175" s="26"/>
      <c r="D175" s="26"/>
      <c r="E175" s="26"/>
      <c r="F175" s="26"/>
      <c r="G175" s="26"/>
      <c r="H175" s="26"/>
      <c r="I175" s="7"/>
      <c r="J175" s="7"/>
    </row>
    <row r="176" spans="1:12">
      <c r="A176" s="95"/>
      <c r="B176" s="7"/>
      <c r="C176" s="26"/>
      <c r="D176" s="26"/>
      <c r="E176" s="26"/>
      <c r="F176" s="26"/>
      <c r="G176" s="26"/>
      <c r="H176" s="26"/>
      <c r="I176" s="7"/>
      <c r="J176" s="7"/>
    </row>
    <row r="177" spans="1:10">
      <c r="A177" s="95"/>
      <c r="B177" s="7"/>
      <c r="C177" s="26"/>
      <c r="D177" s="26"/>
      <c r="E177" s="26"/>
      <c r="F177" s="26"/>
      <c r="G177" s="26"/>
      <c r="H177" s="26"/>
      <c r="I177" s="7"/>
      <c r="J177" s="7"/>
    </row>
    <row r="178" spans="1:10">
      <c r="A178" s="95"/>
      <c r="B178" s="7"/>
      <c r="C178" s="26"/>
      <c r="D178" s="26"/>
      <c r="E178" s="26"/>
      <c r="F178" s="26"/>
      <c r="G178" s="26"/>
      <c r="H178" s="26"/>
      <c r="I178" s="7"/>
      <c r="J178" s="7"/>
    </row>
    <row r="179" spans="1:10">
      <c r="A179" s="95"/>
      <c r="B179" s="7"/>
      <c r="C179" s="26"/>
      <c r="D179" s="26"/>
      <c r="E179" s="26"/>
      <c r="F179" s="26"/>
      <c r="G179" s="26"/>
      <c r="H179" s="26"/>
      <c r="I179" s="7"/>
      <c r="J179" s="7"/>
    </row>
    <row r="180" spans="1:10">
      <c r="A180" s="95"/>
      <c r="B180" s="7"/>
      <c r="C180" s="26"/>
      <c r="D180" s="26"/>
      <c r="E180" s="26"/>
      <c r="F180" s="26"/>
      <c r="G180" s="26"/>
      <c r="H180" s="26"/>
      <c r="I180" s="7"/>
      <c r="J180" s="7"/>
    </row>
    <row r="181" spans="1:10">
      <c r="A181" s="95"/>
      <c r="B181" s="7"/>
      <c r="C181" s="26"/>
      <c r="D181" s="26"/>
      <c r="E181" s="26"/>
      <c r="F181" s="26"/>
      <c r="G181" s="26"/>
      <c r="H181" s="26"/>
      <c r="I181" s="7"/>
      <c r="J181" s="7"/>
    </row>
    <row r="182" spans="1:10">
      <c r="A182" s="95"/>
      <c r="B182" s="7"/>
      <c r="C182" s="26"/>
      <c r="D182" s="26"/>
      <c r="E182" s="26"/>
      <c r="F182" s="26"/>
      <c r="G182" s="26"/>
      <c r="H182" s="26"/>
      <c r="I182" s="7"/>
      <c r="J182" s="7"/>
    </row>
    <row r="183" spans="1:10">
      <c r="A183" s="95"/>
      <c r="B183" s="7"/>
      <c r="C183" s="26"/>
      <c r="D183" s="26"/>
      <c r="E183" s="26"/>
      <c r="F183" s="26"/>
      <c r="G183" s="26"/>
      <c r="H183" s="26"/>
      <c r="I183" s="7"/>
      <c r="J183" s="7"/>
    </row>
    <row r="184" spans="1:10">
      <c r="A184" s="95"/>
      <c r="B184" s="7"/>
      <c r="C184" s="26"/>
      <c r="D184" s="26"/>
      <c r="E184" s="26"/>
      <c r="F184" s="26"/>
      <c r="G184" s="26"/>
      <c r="H184" s="26"/>
      <c r="I184" s="7"/>
      <c r="J184" s="7"/>
    </row>
    <row r="185" spans="1:10">
      <c r="A185" s="95"/>
      <c r="B185" s="7"/>
      <c r="C185" s="26"/>
      <c r="D185" s="26"/>
      <c r="E185" s="26"/>
      <c r="F185" s="26"/>
      <c r="G185" s="26"/>
      <c r="H185" s="26"/>
      <c r="I185" s="7"/>
      <c r="J185" s="7"/>
    </row>
    <row r="186" spans="1:10">
      <c r="A186" s="95"/>
      <c r="B186" s="7"/>
      <c r="C186" s="26"/>
      <c r="D186" s="26"/>
      <c r="E186" s="26"/>
      <c r="F186" s="26"/>
      <c r="G186" s="26"/>
      <c r="H186" s="26"/>
      <c r="I186" s="7"/>
      <c r="J186" s="7"/>
    </row>
    <row r="187" spans="1:10">
      <c r="A187" s="95"/>
      <c r="B187" s="7"/>
      <c r="C187" s="26"/>
      <c r="D187" s="26"/>
      <c r="E187" s="26"/>
      <c r="F187" s="26"/>
      <c r="G187" s="26"/>
      <c r="H187" s="26"/>
      <c r="I187" s="7"/>
      <c r="J187" s="7"/>
    </row>
    <row r="188" spans="1:10">
      <c r="A188" s="95"/>
      <c r="B188" s="7"/>
      <c r="C188" s="26"/>
      <c r="D188" s="26"/>
      <c r="E188" s="26"/>
      <c r="F188" s="26"/>
      <c r="G188" s="26"/>
      <c r="H188" s="26"/>
      <c r="I188" s="7"/>
      <c r="J188" s="7"/>
    </row>
    <row r="189" spans="1:10">
      <c r="A189" s="95"/>
      <c r="B189" s="7"/>
      <c r="C189" s="26"/>
      <c r="D189" s="26"/>
      <c r="E189" s="26"/>
      <c r="F189" s="26"/>
      <c r="G189" s="26"/>
      <c r="H189" s="26"/>
      <c r="I189" s="7"/>
      <c r="J189" s="7"/>
    </row>
    <row r="190" spans="1:10">
      <c r="A190" s="95"/>
      <c r="B190" s="7"/>
      <c r="C190" s="26"/>
      <c r="D190" s="26"/>
      <c r="E190" s="26"/>
      <c r="F190" s="26"/>
      <c r="G190" s="26"/>
      <c r="H190" s="26"/>
      <c r="I190" s="7"/>
      <c r="J190" s="7"/>
    </row>
    <row r="191" spans="1:10">
      <c r="A191" s="95"/>
      <c r="B191" s="7"/>
      <c r="C191" s="26"/>
      <c r="D191" s="26"/>
      <c r="E191" s="26"/>
      <c r="F191" s="26"/>
      <c r="G191" s="26"/>
      <c r="H191" s="26"/>
      <c r="I191" s="7"/>
      <c r="J191" s="7"/>
    </row>
    <row r="192" spans="1:10">
      <c r="A192" s="95"/>
      <c r="B192" s="7"/>
      <c r="C192" s="26"/>
      <c r="D192" s="26"/>
      <c r="E192" s="26"/>
      <c r="F192" s="26"/>
      <c r="G192" s="26"/>
      <c r="H192" s="26"/>
      <c r="I192" s="7"/>
      <c r="J192" s="7"/>
    </row>
    <row r="193" spans="1:10">
      <c r="A193" s="95"/>
      <c r="B193" s="7"/>
      <c r="C193" s="26"/>
      <c r="D193" s="26"/>
      <c r="E193" s="26"/>
      <c r="F193" s="26"/>
      <c r="G193" s="26"/>
      <c r="H193" s="26"/>
      <c r="I193" s="7"/>
      <c r="J193" s="7"/>
    </row>
    <row r="194" spans="1:10">
      <c r="A194" s="95"/>
      <c r="B194" s="7"/>
      <c r="C194" s="26"/>
      <c r="D194" s="26"/>
      <c r="E194" s="26"/>
      <c r="F194" s="26"/>
      <c r="G194" s="26"/>
      <c r="H194" s="26"/>
      <c r="I194" s="7"/>
      <c r="J194" s="7"/>
    </row>
    <row r="195" spans="1:10">
      <c r="A195" s="95"/>
      <c r="B195" s="7"/>
      <c r="C195" s="26"/>
      <c r="D195" s="26"/>
      <c r="E195" s="26"/>
      <c r="F195" s="26"/>
      <c r="G195" s="26"/>
      <c r="H195" s="26"/>
      <c r="I195" s="7"/>
      <c r="J195" s="7"/>
    </row>
    <row r="196" spans="1:10">
      <c r="A196" s="95"/>
      <c r="B196" s="7"/>
      <c r="C196" s="26"/>
      <c r="D196" s="26"/>
      <c r="E196" s="26"/>
      <c r="F196" s="26"/>
      <c r="G196" s="26"/>
      <c r="H196" s="26"/>
      <c r="I196" s="7"/>
      <c r="J196" s="7"/>
    </row>
    <row r="197" spans="1:10">
      <c r="A197" s="95"/>
      <c r="B197" s="7"/>
      <c r="C197" s="26"/>
      <c r="D197" s="26"/>
      <c r="E197" s="26"/>
      <c r="F197" s="26"/>
      <c r="G197" s="26"/>
      <c r="H197" s="26"/>
      <c r="I197" s="7"/>
      <c r="J197" s="7"/>
    </row>
    <row r="198" spans="1:10">
      <c r="A198" s="95"/>
      <c r="B198" s="7"/>
      <c r="C198" s="26"/>
      <c r="D198" s="26"/>
      <c r="E198" s="26"/>
      <c r="F198" s="26"/>
      <c r="G198" s="26"/>
      <c r="H198" s="26"/>
      <c r="I198" s="7"/>
      <c r="J198" s="7"/>
    </row>
    <row r="199" spans="1:10">
      <c r="A199" s="95"/>
      <c r="B199" s="7"/>
      <c r="C199" s="26"/>
      <c r="D199" s="26"/>
      <c r="E199" s="26"/>
      <c r="F199" s="26"/>
      <c r="G199" s="26"/>
      <c r="H199" s="26"/>
      <c r="I199" s="7"/>
      <c r="J199" s="7"/>
    </row>
    <row r="200" spans="1:10">
      <c r="A200" s="95"/>
      <c r="B200" s="7"/>
      <c r="C200" s="26"/>
      <c r="D200" s="26"/>
      <c r="E200" s="26"/>
      <c r="F200" s="26"/>
      <c r="G200" s="26"/>
      <c r="H200" s="26"/>
      <c r="I200" s="7"/>
      <c r="J200" s="7"/>
    </row>
    <row r="201" spans="1:10">
      <c r="A201" s="95"/>
      <c r="B201" s="7"/>
      <c r="C201" s="26"/>
      <c r="D201" s="26"/>
      <c r="E201" s="26"/>
      <c r="F201" s="26"/>
      <c r="G201" s="26"/>
      <c r="H201" s="26"/>
      <c r="I201" s="7"/>
      <c r="J201" s="7"/>
    </row>
    <row r="202" spans="1:10">
      <c r="A202" s="95"/>
      <c r="B202" s="7"/>
      <c r="C202" s="26"/>
      <c r="D202" s="26"/>
      <c r="E202" s="26"/>
      <c r="F202" s="26"/>
      <c r="G202" s="26"/>
      <c r="H202" s="26"/>
      <c r="I202" s="7"/>
      <c r="J202" s="7"/>
    </row>
    <row r="203" spans="1:10">
      <c r="A203" s="95"/>
      <c r="B203" s="7"/>
      <c r="C203" s="26"/>
      <c r="D203" s="26"/>
      <c r="E203" s="26"/>
      <c r="F203" s="26"/>
      <c r="G203" s="26"/>
      <c r="H203" s="26"/>
      <c r="I203" s="7"/>
      <c r="J203" s="7"/>
    </row>
    <row r="204" spans="1:10">
      <c r="A204" s="95"/>
      <c r="B204" s="7"/>
      <c r="C204" s="26"/>
      <c r="D204" s="26"/>
      <c r="E204" s="26"/>
      <c r="F204" s="26"/>
      <c r="G204" s="26"/>
      <c r="H204" s="26"/>
      <c r="I204" s="7"/>
      <c r="J204" s="7"/>
    </row>
    <row r="205" spans="1:10">
      <c r="A205" s="95"/>
      <c r="B205" s="7"/>
      <c r="C205" s="26"/>
      <c r="D205" s="26"/>
      <c r="E205" s="26"/>
      <c r="F205" s="26"/>
      <c r="G205" s="26"/>
      <c r="H205" s="26"/>
      <c r="I205" s="7"/>
      <c r="J205" s="7"/>
    </row>
    <row r="206" spans="1:10">
      <c r="A206" s="95"/>
      <c r="B206" s="7"/>
      <c r="C206" s="26"/>
      <c r="D206" s="26"/>
      <c r="E206" s="26"/>
      <c r="F206" s="26"/>
      <c r="G206" s="26"/>
      <c r="H206" s="26"/>
      <c r="I206" s="7"/>
      <c r="J206" s="7"/>
    </row>
    <row r="207" spans="1:10">
      <c r="A207" s="95"/>
      <c r="B207" s="7"/>
      <c r="C207" s="26"/>
      <c r="D207" s="26"/>
      <c r="E207" s="26"/>
      <c r="F207" s="26"/>
      <c r="G207" s="26"/>
      <c r="H207" s="26"/>
      <c r="I207" s="7"/>
      <c r="J207" s="7"/>
    </row>
    <row r="208" spans="1:10">
      <c r="A208" s="95"/>
      <c r="B208" s="7"/>
      <c r="C208" s="26"/>
      <c r="D208" s="26"/>
      <c r="E208" s="26"/>
      <c r="F208" s="26"/>
      <c r="G208" s="26"/>
      <c r="H208" s="26"/>
      <c r="I208" s="7"/>
      <c r="J208" s="7"/>
    </row>
    <row r="209" spans="1:11">
      <c r="A209" s="95"/>
      <c r="B209" s="7"/>
      <c r="C209" s="26"/>
      <c r="D209" s="26"/>
      <c r="E209" s="26"/>
      <c r="F209" s="26"/>
      <c r="G209" s="26"/>
      <c r="H209" s="26"/>
      <c r="I209" s="7"/>
      <c r="J209" s="7"/>
    </row>
    <row r="210" spans="1:11">
      <c r="A210" s="95"/>
      <c r="B210" s="7"/>
      <c r="C210" s="26"/>
      <c r="D210" s="26"/>
      <c r="E210" s="26"/>
      <c r="F210" s="26"/>
      <c r="G210" s="26"/>
      <c r="H210" s="26"/>
      <c r="I210" s="7"/>
      <c r="J210" s="7"/>
    </row>
    <row r="211" spans="1:11">
      <c r="A211" s="95"/>
      <c r="B211" s="7"/>
      <c r="C211" s="26"/>
      <c r="D211" s="26"/>
      <c r="E211" s="26"/>
      <c r="F211" s="26"/>
      <c r="G211" s="26"/>
      <c r="H211" s="26"/>
      <c r="I211" s="7"/>
      <c r="J211" s="7"/>
    </row>
    <row r="212" spans="1:11">
      <c r="A212" s="95"/>
      <c r="B212" s="7"/>
      <c r="C212" s="26"/>
      <c r="D212" s="26"/>
      <c r="E212" s="26"/>
      <c r="F212" s="26"/>
      <c r="G212" s="26"/>
      <c r="H212" s="26"/>
      <c r="I212" s="7"/>
      <c r="J212" s="7"/>
    </row>
    <row r="213" spans="1:11">
      <c r="A213" s="95"/>
      <c r="B213" s="7"/>
      <c r="C213" s="26"/>
      <c r="D213" s="26"/>
      <c r="E213" s="26"/>
      <c r="F213" s="26"/>
      <c r="G213" s="26"/>
      <c r="H213" s="26"/>
      <c r="I213" s="7"/>
      <c r="J213" s="7"/>
    </row>
    <row r="214" spans="1:11">
      <c r="A214" s="95"/>
      <c r="B214" s="7"/>
      <c r="C214" s="26"/>
      <c r="D214" s="26"/>
      <c r="E214" s="26"/>
      <c r="F214" s="26"/>
      <c r="G214" s="26"/>
      <c r="H214" s="26"/>
      <c r="I214" s="7"/>
      <c r="J214" s="7"/>
    </row>
    <row r="215" spans="1:11">
      <c r="A215" s="95"/>
      <c r="B215" s="7"/>
      <c r="C215" s="26"/>
      <c r="D215" s="26"/>
      <c r="E215" s="26"/>
      <c r="F215" s="26"/>
      <c r="G215" s="26"/>
      <c r="H215" s="26"/>
      <c r="I215" s="7"/>
      <c r="J215" s="7"/>
    </row>
    <row r="216" spans="1:11">
      <c r="A216" s="95"/>
      <c r="B216" s="7"/>
      <c r="C216" s="26"/>
      <c r="D216" s="26"/>
      <c r="E216" s="26"/>
      <c r="F216" s="26"/>
      <c r="G216" s="26"/>
      <c r="H216" s="26"/>
      <c r="I216" s="7"/>
      <c r="J216" s="7"/>
    </row>
    <row r="217" spans="1:11">
      <c r="A217" s="95"/>
      <c r="B217" s="7"/>
      <c r="C217" s="26"/>
      <c r="D217" s="26"/>
      <c r="E217" s="26"/>
      <c r="F217" s="26"/>
      <c r="G217" s="26"/>
      <c r="H217" s="26"/>
      <c r="I217" s="7"/>
      <c r="J217" s="7"/>
    </row>
    <row r="218" spans="1:11" ht="27.75" customHeight="1">
      <c r="A218" s="95"/>
      <c r="B218" s="7"/>
      <c r="C218" s="26"/>
      <c r="D218" s="26"/>
      <c r="E218" s="26"/>
      <c r="F218" s="26"/>
      <c r="G218" s="26"/>
      <c r="H218" s="26"/>
      <c r="I218" s="7"/>
      <c r="J218" s="7"/>
    </row>
    <row r="219" spans="1:11">
      <c r="A219" s="95"/>
      <c r="B219" s="7"/>
      <c r="C219" s="26"/>
      <c r="D219" s="26"/>
      <c r="E219" s="26"/>
      <c r="F219" s="26"/>
      <c r="G219" s="26"/>
      <c r="H219" s="26"/>
      <c r="I219" s="7"/>
      <c r="J219" s="777" t="s">
        <v>325</v>
      </c>
      <c r="K219" s="777"/>
    </row>
    <row r="220" spans="1:11" ht="15.75" thickBot="1">
      <c r="A220" s="102"/>
      <c r="B220" s="101"/>
      <c r="C220" s="101"/>
      <c r="D220" s="101"/>
      <c r="E220" s="101"/>
      <c r="F220" s="101"/>
      <c r="G220" s="101"/>
      <c r="H220" s="101"/>
      <c r="I220" s="101"/>
      <c r="J220" s="101"/>
      <c r="K220" s="166"/>
    </row>
    <row r="221" spans="1:11" ht="18.75">
      <c r="A221" s="95"/>
      <c r="B221" s="7"/>
      <c r="C221" s="501" t="s">
        <v>113</v>
      </c>
      <c r="D221" s="501"/>
      <c r="E221" s="501"/>
      <c r="F221" s="501"/>
      <c r="G221" s="501"/>
      <c r="H221" s="217"/>
      <c r="I221" s="99" t="s">
        <v>112</v>
      </c>
      <c r="J221" s="98"/>
      <c r="K221" s="162"/>
    </row>
    <row r="222" spans="1:11" ht="15" customHeight="1">
      <c r="A222" s="95"/>
      <c r="B222" s="7"/>
      <c r="C222" s="502" t="s">
        <v>111</v>
      </c>
      <c r="D222" s="502"/>
      <c r="E222" s="502"/>
      <c r="F222" s="502"/>
      <c r="G222" s="502"/>
      <c r="H222" s="216"/>
      <c r="I222" s="631" t="s">
        <v>110</v>
      </c>
      <c r="J222" s="718"/>
      <c r="K222" s="162"/>
    </row>
    <row r="223" spans="1:11" ht="15" customHeight="1">
      <c r="A223" s="95"/>
      <c r="B223" s="7"/>
      <c r="C223" s="502"/>
      <c r="D223" s="502"/>
      <c r="E223" s="502"/>
      <c r="F223" s="502"/>
      <c r="G223" s="502"/>
      <c r="H223" s="216"/>
      <c r="I223" s="631"/>
      <c r="J223" s="718"/>
      <c r="K223" s="162"/>
    </row>
    <row r="224" spans="1:11" ht="15.75" thickBot="1">
      <c r="A224" s="95"/>
      <c r="B224" s="7"/>
      <c r="C224" s="7"/>
      <c r="D224" s="7"/>
      <c r="E224" s="7"/>
      <c r="F224" s="7"/>
      <c r="G224" s="7"/>
      <c r="H224" s="7"/>
      <c r="I224" s="97" t="s">
        <v>11</v>
      </c>
      <c r="J224" s="273" t="str">
        <f>J170</f>
        <v>07.05.2017</v>
      </c>
      <c r="K224" s="162"/>
    </row>
    <row r="225" spans="1:12">
      <c r="A225" s="95"/>
      <c r="B225" s="7"/>
      <c r="C225" s="214" t="s">
        <v>109</v>
      </c>
      <c r="D225" s="214" t="s">
        <v>239</v>
      </c>
      <c r="E225" s="214"/>
      <c r="F225" s="214"/>
      <c r="G225" s="214"/>
      <c r="H225" s="214"/>
      <c r="I225" s="214"/>
      <c r="J225" s="7"/>
      <c r="K225" s="162"/>
    </row>
    <row r="226" spans="1:12">
      <c r="A226" s="93"/>
      <c r="B226" s="92"/>
      <c r="C226" s="504" t="s">
        <v>108</v>
      </c>
      <c r="D226" s="504"/>
      <c r="E226" s="504"/>
      <c r="F226" s="504"/>
      <c r="G226" s="504"/>
      <c r="H226" s="212"/>
      <c r="I226" s="92" t="s">
        <v>107</v>
      </c>
      <c r="J226" s="211" t="str">
        <f>J172</f>
        <v>Barcarena</v>
      </c>
      <c r="K226" s="174"/>
    </row>
    <row r="227" spans="1:12">
      <c r="A227" s="775" t="s">
        <v>322</v>
      </c>
      <c r="B227" s="776"/>
      <c r="C227" s="776"/>
      <c r="D227" s="776"/>
      <c r="E227" s="776"/>
      <c r="F227" s="776"/>
      <c r="G227" s="776"/>
      <c r="H227" s="776"/>
      <c r="I227" s="776"/>
      <c r="J227" s="776"/>
      <c r="K227" s="776"/>
      <c r="L227" s="776"/>
    </row>
    <row r="228" spans="1:12">
      <c r="A228" s="95"/>
      <c r="B228" s="7"/>
      <c r="C228" s="26"/>
      <c r="D228" s="26"/>
      <c r="E228" s="26"/>
      <c r="F228" s="26"/>
      <c r="G228" s="26"/>
      <c r="H228" s="26"/>
      <c r="I228" s="7"/>
      <c r="J228" s="7"/>
    </row>
    <row r="229" spans="1:12">
      <c r="A229" s="95"/>
      <c r="B229" s="7"/>
      <c r="C229" s="26"/>
      <c r="D229" s="26"/>
      <c r="E229" s="26"/>
      <c r="F229" s="26"/>
      <c r="G229" s="26"/>
      <c r="H229" s="26"/>
      <c r="I229" s="7"/>
      <c r="J229" s="7"/>
    </row>
    <row r="230" spans="1:12">
      <c r="A230" s="95"/>
      <c r="B230" s="7"/>
      <c r="C230" s="26"/>
      <c r="D230" s="26"/>
      <c r="E230" s="26"/>
      <c r="F230" s="26"/>
      <c r="G230" s="26"/>
      <c r="H230" s="26"/>
      <c r="I230" s="7"/>
      <c r="J230" s="7"/>
    </row>
    <row r="231" spans="1:12">
      <c r="A231" s="95"/>
      <c r="B231" s="7"/>
      <c r="C231" s="26"/>
      <c r="D231" s="26"/>
      <c r="E231" s="26"/>
      <c r="F231" s="26"/>
      <c r="G231" s="26"/>
      <c r="H231" s="26"/>
      <c r="I231" s="7"/>
      <c r="J231" s="7"/>
    </row>
    <row r="232" spans="1:12">
      <c r="A232" s="95"/>
      <c r="B232" s="7"/>
      <c r="C232" s="26"/>
      <c r="D232" s="26"/>
      <c r="E232" s="26"/>
      <c r="F232" s="26"/>
      <c r="G232" s="26"/>
      <c r="H232" s="26"/>
      <c r="I232" s="7"/>
      <c r="J232" s="7"/>
    </row>
    <row r="233" spans="1:12">
      <c r="A233" s="95"/>
      <c r="B233" s="7"/>
      <c r="C233" s="26"/>
      <c r="D233" s="26"/>
      <c r="E233" s="26"/>
      <c r="F233" s="26"/>
      <c r="G233" s="26"/>
      <c r="H233" s="26"/>
      <c r="I233" s="7"/>
      <c r="J233" s="7"/>
    </row>
    <row r="234" spans="1:12">
      <c r="A234" s="95"/>
      <c r="B234" s="7"/>
      <c r="C234" s="26"/>
      <c r="D234" s="26"/>
      <c r="E234" s="26"/>
      <c r="F234" s="26"/>
      <c r="G234" s="26"/>
      <c r="H234" s="26"/>
      <c r="I234" s="7"/>
      <c r="J234" s="7"/>
    </row>
    <row r="235" spans="1:12">
      <c r="A235" s="95"/>
      <c r="B235" s="7"/>
      <c r="C235" s="26"/>
      <c r="D235" s="26"/>
      <c r="E235" s="26"/>
      <c r="F235" s="26"/>
      <c r="G235" s="26"/>
      <c r="H235" s="26"/>
      <c r="I235" s="7"/>
      <c r="J235" s="7"/>
    </row>
    <row r="236" spans="1:12">
      <c r="A236" s="95"/>
      <c r="B236" s="7"/>
      <c r="C236" s="26"/>
      <c r="D236" s="26"/>
      <c r="E236" s="26"/>
      <c r="F236" s="26"/>
      <c r="G236" s="26"/>
      <c r="H236" s="26"/>
      <c r="I236" s="7"/>
      <c r="J236" s="7"/>
    </row>
    <row r="237" spans="1:12">
      <c r="A237" s="95"/>
      <c r="B237" s="7"/>
      <c r="C237" s="26"/>
      <c r="D237" s="26"/>
      <c r="E237" s="26"/>
      <c r="F237" s="26"/>
      <c r="G237" s="26"/>
      <c r="H237" s="26"/>
      <c r="I237" s="7"/>
      <c r="J237" s="7"/>
    </row>
    <row r="238" spans="1:12">
      <c r="A238" s="95"/>
      <c r="B238" s="7"/>
      <c r="C238" s="26"/>
      <c r="D238" s="26"/>
      <c r="E238" s="26"/>
      <c r="F238" s="26"/>
      <c r="G238" s="26"/>
      <c r="H238" s="26"/>
      <c r="I238" s="7"/>
      <c r="J238" s="7"/>
    </row>
    <row r="239" spans="1:12">
      <c r="A239" s="95"/>
      <c r="B239" s="7"/>
      <c r="C239" s="26"/>
      <c r="D239" s="26"/>
      <c r="E239" s="26"/>
      <c r="F239" s="26"/>
      <c r="G239" s="26"/>
      <c r="H239" s="26"/>
      <c r="I239" s="7"/>
      <c r="J239" s="7"/>
    </row>
    <row r="240" spans="1:12">
      <c r="A240" s="95"/>
      <c r="B240" s="7"/>
      <c r="C240" s="26"/>
      <c r="D240" s="26"/>
      <c r="E240" s="26"/>
      <c r="F240" s="26"/>
      <c r="G240" s="26"/>
      <c r="H240" s="26"/>
      <c r="I240" s="7"/>
      <c r="J240" s="7"/>
    </row>
    <row r="241" spans="1:10">
      <c r="A241" s="95"/>
      <c r="B241" s="7"/>
      <c r="C241" s="26"/>
      <c r="D241" s="26"/>
      <c r="E241" s="26"/>
      <c r="F241" s="26"/>
      <c r="G241" s="26"/>
      <c r="H241" s="26"/>
      <c r="I241" s="7"/>
      <c r="J241" s="7"/>
    </row>
    <row r="242" spans="1:10">
      <c r="A242" s="95"/>
      <c r="B242" s="7"/>
      <c r="C242" s="26"/>
      <c r="D242" s="26"/>
      <c r="E242" s="26"/>
      <c r="F242" s="26"/>
      <c r="G242" s="26"/>
      <c r="H242" s="26"/>
      <c r="I242" s="7"/>
      <c r="J242" s="7"/>
    </row>
    <row r="243" spans="1:10">
      <c r="A243" s="95"/>
      <c r="B243" s="7"/>
      <c r="C243" s="26"/>
      <c r="D243" s="26"/>
      <c r="E243" s="26"/>
      <c r="F243" s="26"/>
      <c r="G243" s="26"/>
      <c r="H243" s="26"/>
      <c r="I243" s="7"/>
      <c r="J243" s="7"/>
    </row>
    <row r="244" spans="1:10">
      <c r="A244" s="95"/>
      <c r="B244" s="7"/>
      <c r="C244" s="26"/>
      <c r="D244" s="26"/>
      <c r="E244" s="26"/>
      <c r="F244" s="26"/>
      <c r="G244" s="26"/>
      <c r="H244" s="26"/>
      <c r="I244" s="7"/>
      <c r="J244" s="7"/>
    </row>
    <row r="245" spans="1:10">
      <c r="A245" s="95"/>
      <c r="B245" s="7"/>
      <c r="C245" s="26"/>
      <c r="D245" s="26"/>
      <c r="E245" s="26"/>
      <c r="F245" s="26"/>
      <c r="G245" s="26"/>
      <c r="H245" s="26"/>
      <c r="I245" s="7"/>
      <c r="J245" s="7"/>
    </row>
    <row r="246" spans="1:10">
      <c r="A246" s="95"/>
      <c r="B246" s="7"/>
      <c r="C246" s="26"/>
      <c r="D246" s="26"/>
      <c r="E246" s="26"/>
      <c r="F246" s="26"/>
      <c r="G246" s="26"/>
      <c r="H246" s="26"/>
      <c r="I246" s="7"/>
      <c r="J246" s="7"/>
    </row>
    <row r="247" spans="1:10">
      <c r="A247" s="95"/>
      <c r="B247" s="7"/>
      <c r="C247" s="26"/>
      <c r="D247" s="26"/>
      <c r="E247" s="26"/>
      <c r="F247" s="26"/>
      <c r="G247" s="26"/>
      <c r="H247" s="26"/>
      <c r="I247" s="7"/>
      <c r="J247" s="7"/>
    </row>
    <row r="248" spans="1:10">
      <c r="A248" s="95"/>
      <c r="B248" s="7"/>
      <c r="C248" s="26"/>
      <c r="D248" s="26"/>
      <c r="E248" s="26"/>
      <c r="F248" s="26"/>
      <c r="G248" s="26"/>
      <c r="H248" s="26"/>
      <c r="I248" s="7"/>
      <c r="J248" s="7"/>
    </row>
    <row r="249" spans="1:10">
      <c r="A249" s="95"/>
      <c r="B249" s="7"/>
      <c r="C249" s="26"/>
      <c r="D249" s="26"/>
      <c r="E249" s="26"/>
      <c r="F249" s="26"/>
      <c r="G249" s="26"/>
      <c r="H249" s="26"/>
      <c r="I249" s="7"/>
      <c r="J249" s="7"/>
    </row>
    <row r="250" spans="1:10">
      <c r="A250" s="95"/>
      <c r="B250" s="7"/>
      <c r="C250" s="26"/>
      <c r="D250" s="26"/>
      <c r="E250" s="26"/>
      <c r="F250" s="26"/>
      <c r="G250" s="26"/>
      <c r="H250" s="26"/>
      <c r="I250" s="7"/>
      <c r="J250" s="7"/>
    </row>
    <row r="251" spans="1:10">
      <c r="A251" s="95"/>
      <c r="B251" s="7"/>
      <c r="C251" s="26"/>
      <c r="D251" s="26"/>
      <c r="E251" s="26"/>
      <c r="F251" s="26"/>
      <c r="G251" s="26"/>
      <c r="H251" s="26"/>
      <c r="I251" s="7"/>
      <c r="J251" s="7"/>
    </row>
    <row r="252" spans="1:10">
      <c r="A252" s="95"/>
      <c r="B252" s="7"/>
      <c r="C252" s="26"/>
      <c r="D252" s="26"/>
      <c r="E252" s="26"/>
      <c r="F252" s="26"/>
      <c r="G252" s="26"/>
      <c r="H252" s="26"/>
      <c r="I252" s="7"/>
      <c r="J252" s="7"/>
    </row>
    <row r="253" spans="1:10">
      <c r="A253" s="95"/>
      <c r="B253" s="7"/>
      <c r="C253" s="26"/>
      <c r="D253" s="26"/>
      <c r="E253" s="26"/>
      <c r="F253" s="26"/>
      <c r="G253" s="26"/>
      <c r="H253" s="26"/>
      <c r="I253" s="7"/>
      <c r="J253" s="7"/>
    </row>
    <row r="254" spans="1:10">
      <c r="A254" s="95"/>
      <c r="B254" s="7"/>
      <c r="C254" s="26"/>
      <c r="D254" s="26"/>
      <c r="E254" s="26"/>
      <c r="F254" s="26"/>
      <c r="G254" s="26"/>
      <c r="H254" s="26"/>
      <c r="I254" s="7"/>
      <c r="J254" s="7"/>
    </row>
    <row r="255" spans="1:10">
      <c r="A255" s="95"/>
      <c r="B255" s="7"/>
      <c r="C255" s="26"/>
      <c r="D255" s="26"/>
      <c r="E255" s="26"/>
      <c r="F255" s="26"/>
      <c r="G255" s="26"/>
      <c r="H255" s="26"/>
      <c r="I255" s="7"/>
      <c r="J255" s="7"/>
    </row>
    <row r="256" spans="1:10">
      <c r="A256" s="95"/>
      <c r="B256" s="7"/>
      <c r="C256" s="26"/>
      <c r="D256" s="26"/>
      <c r="E256" s="26"/>
      <c r="F256" s="26"/>
      <c r="G256" s="26"/>
      <c r="H256" s="26"/>
      <c r="I256" s="7"/>
      <c r="J256" s="7"/>
    </row>
    <row r="257" spans="1:10">
      <c r="A257" s="95"/>
      <c r="B257" s="7"/>
      <c r="C257" s="26"/>
      <c r="D257" s="26"/>
      <c r="E257" s="26"/>
      <c r="F257" s="26"/>
      <c r="G257" s="26"/>
      <c r="H257" s="26"/>
      <c r="I257" s="7"/>
      <c r="J257" s="7"/>
    </row>
    <row r="258" spans="1:10">
      <c r="A258" s="95"/>
      <c r="B258" s="7"/>
      <c r="C258" s="26"/>
      <c r="D258" s="26"/>
      <c r="E258" s="26"/>
      <c r="F258" s="26"/>
      <c r="G258" s="26"/>
      <c r="H258" s="26"/>
      <c r="I258" s="7"/>
      <c r="J258" s="7"/>
    </row>
    <row r="259" spans="1:10">
      <c r="A259" s="95"/>
      <c r="B259" s="7"/>
      <c r="C259" s="26"/>
      <c r="D259" s="26"/>
      <c r="E259" s="26"/>
      <c r="F259" s="26"/>
      <c r="G259" s="26"/>
      <c r="H259" s="26"/>
      <c r="I259" s="7"/>
      <c r="J259" s="7"/>
    </row>
    <row r="260" spans="1:10">
      <c r="A260" s="95"/>
      <c r="B260" s="7"/>
      <c r="C260" s="26"/>
      <c r="D260" s="26"/>
      <c r="E260" s="26"/>
      <c r="F260" s="26"/>
      <c r="G260" s="26"/>
      <c r="H260" s="26"/>
      <c r="I260" s="7"/>
      <c r="J260" s="7"/>
    </row>
    <row r="261" spans="1:10">
      <c r="A261" s="95"/>
      <c r="B261" s="7"/>
      <c r="C261" s="26"/>
      <c r="D261" s="26"/>
      <c r="E261" s="26"/>
      <c r="F261" s="26"/>
      <c r="G261" s="26"/>
      <c r="H261" s="26"/>
      <c r="I261" s="7"/>
      <c r="J261" s="7"/>
    </row>
    <row r="262" spans="1:10">
      <c r="A262" s="95"/>
      <c r="B262" s="7"/>
      <c r="C262" s="26"/>
      <c r="D262" s="26"/>
      <c r="E262" s="26"/>
      <c r="F262" s="26"/>
      <c r="G262" s="26"/>
      <c r="H262" s="26"/>
      <c r="I262" s="7"/>
      <c r="J262" s="7"/>
    </row>
    <row r="263" spans="1:10">
      <c r="A263" s="95"/>
      <c r="B263" s="7"/>
      <c r="C263" s="26"/>
      <c r="D263" s="26"/>
      <c r="E263" s="26"/>
      <c r="F263" s="26"/>
      <c r="G263" s="26"/>
      <c r="H263" s="26"/>
      <c r="I263" s="7"/>
      <c r="J263" s="7"/>
    </row>
    <row r="264" spans="1:10">
      <c r="A264" s="95"/>
      <c r="B264" s="7"/>
      <c r="C264" s="26"/>
      <c r="D264" s="26"/>
      <c r="E264" s="26"/>
      <c r="F264" s="26"/>
      <c r="G264" s="26"/>
      <c r="H264" s="26"/>
      <c r="I264" s="7"/>
      <c r="J264" s="7"/>
    </row>
    <row r="265" spans="1:10">
      <c r="A265" s="95"/>
      <c r="B265" s="7"/>
      <c r="C265" s="26"/>
      <c r="D265" s="26"/>
      <c r="E265" s="26"/>
      <c r="F265" s="26"/>
      <c r="G265" s="26"/>
      <c r="H265" s="26"/>
      <c r="I265" s="7"/>
      <c r="J265" s="7"/>
    </row>
    <row r="266" spans="1:10">
      <c r="A266" s="95"/>
      <c r="B266" s="7"/>
      <c r="C266" s="26"/>
      <c r="D266" s="26"/>
      <c r="E266" s="26"/>
      <c r="F266" s="26"/>
      <c r="G266" s="26"/>
      <c r="H266" s="26"/>
      <c r="I266" s="7"/>
      <c r="J266" s="7"/>
    </row>
    <row r="267" spans="1:10">
      <c r="A267" s="95"/>
      <c r="B267" s="7"/>
      <c r="C267" s="26"/>
      <c r="D267" s="26"/>
      <c r="E267" s="26"/>
      <c r="F267" s="26"/>
      <c r="G267" s="26"/>
      <c r="H267" s="26"/>
      <c r="I267" s="7"/>
      <c r="J267" s="7"/>
    </row>
    <row r="268" spans="1:10">
      <c r="A268" s="95"/>
      <c r="B268" s="7"/>
      <c r="C268" s="26"/>
      <c r="D268" s="26"/>
      <c r="E268" s="26"/>
      <c r="F268" s="26"/>
      <c r="G268" s="26"/>
      <c r="H268" s="26"/>
      <c r="I268" s="7"/>
      <c r="J268" s="7"/>
    </row>
    <row r="269" spans="1:10">
      <c r="A269" s="95"/>
      <c r="B269" s="7"/>
      <c r="C269" s="26"/>
      <c r="D269" s="26"/>
      <c r="E269" s="26"/>
      <c r="F269" s="26"/>
      <c r="G269" s="26"/>
      <c r="H269" s="26"/>
      <c r="I269" s="7"/>
      <c r="J269" s="7"/>
    </row>
    <row r="270" spans="1:10">
      <c r="A270" s="95"/>
      <c r="B270" s="7"/>
      <c r="C270" s="26"/>
      <c r="D270" s="26"/>
      <c r="E270" s="26"/>
      <c r="F270" s="26"/>
      <c r="G270" s="26"/>
      <c r="H270" s="26"/>
      <c r="I270" s="7"/>
      <c r="J270" s="7"/>
    </row>
    <row r="271" spans="1:10">
      <c r="A271" s="95"/>
      <c r="B271" s="7"/>
      <c r="C271" s="26"/>
      <c r="D271" s="26"/>
      <c r="E271" s="26"/>
      <c r="F271" s="26"/>
      <c r="G271" s="26"/>
      <c r="H271" s="26"/>
      <c r="I271" s="7"/>
      <c r="J271" s="7"/>
    </row>
    <row r="272" spans="1:10" ht="29.25" customHeight="1">
      <c r="A272" s="95"/>
      <c r="B272" s="7"/>
      <c r="C272" s="26"/>
      <c r="D272" s="26"/>
      <c r="E272" s="26"/>
      <c r="F272" s="26"/>
      <c r="G272" s="26"/>
      <c r="H272" s="26"/>
      <c r="I272" s="7"/>
      <c r="J272" s="7"/>
    </row>
    <row r="273" spans="1:12">
      <c r="A273" s="95"/>
      <c r="B273" s="7"/>
      <c r="C273" s="26"/>
      <c r="D273" s="26"/>
      <c r="E273" s="26"/>
      <c r="F273" s="26"/>
      <c r="G273" s="26"/>
      <c r="H273" s="26"/>
      <c r="I273" s="7"/>
      <c r="J273" s="777" t="s">
        <v>324</v>
      </c>
      <c r="K273" s="777"/>
    </row>
    <row r="274" spans="1:12" ht="15.75" thickBot="1">
      <c r="A274" s="102"/>
      <c r="B274" s="101"/>
      <c r="C274" s="101"/>
      <c r="D274" s="101"/>
      <c r="E274" s="101"/>
      <c r="F274" s="101"/>
      <c r="G274" s="101"/>
      <c r="H274" s="101"/>
      <c r="I274" s="101"/>
      <c r="J274" s="101"/>
      <c r="K274" s="166"/>
    </row>
    <row r="275" spans="1:12" ht="18.75">
      <c r="A275" s="95"/>
      <c r="B275" s="7"/>
      <c r="C275" s="501" t="s">
        <v>113</v>
      </c>
      <c r="D275" s="501"/>
      <c r="E275" s="501"/>
      <c r="F275" s="501"/>
      <c r="G275" s="501"/>
      <c r="H275" s="217"/>
      <c r="I275" s="99" t="s">
        <v>112</v>
      </c>
      <c r="J275" s="98"/>
      <c r="K275" s="162"/>
    </row>
    <row r="276" spans="1:12" ht="15" customHeight="1">
      <c r="A276" s="95"/>
      <c r="B276" s="7"/>
      <c r="C276" s="502" t="s">
        <v>111</v>
      </c>
      <c r="D276" s="502"/>
      <c r="E276" s="502"/>
      <c r="F276" s="502"/>
      <c r="G276" s="502"/>
      <c r="H276" s="216"/>
      <c r="I276" s="631" t="s">
        <v>110</v>
      </c>
      <c r="J276" s="718"/>
      <c r="K276" s="162"/>
    </row>
    <row r="277" spans="1:12" ht="15" customHeight="1">
      <c r="A277" s="95"/>
      <c r="B277" s="7"/>
      <c r="C277" s="502"/>
      <c r="D277" s="502"/>
      <c r="E277" s="502"/>
      <c r="F277" s="502"/>
      <c r="G277" s="502"/>
      <c r="H277" s="216"/>
      <c r="I277" s="631"/>
      <c r="J277" s="718"/>
      <c r="K277" s="162"/>
    </row>
    <row r="278" spans="1:12" ht="15.75" thickBot="1">
      <c r="A278" s="95"/>
      <c r="B278" s="7"/>
      <c r="C278" s="7"/>
      <c r="D278" s="7"/>
      <c r="E278" s="7"/>
      <c r="F278" s="7"/>
      <c r="G278" s="7"/>
      <c r="H278" s="7"/>
      <c r="I278" s="97" t="s">
        <v>11</v>
      </c>
      <c r="J278" s="273" t="str">
        <f>J224</f>
        <v>07.05.2017</v>
      </c>
      <c r="K278" s="162"/>
    </row>
    <row r="279" spans="1:12">
      <c r="A279" s="95"/>
      <c r="B279" s="7"/>
      <c r="C279" s="214" t="s">
        <v>109</v>
      </c>
      <c r="D279" s="214" t="s">
        <v>239</v>
      </c>
      <c r="E279" s="214"/>
      <c r="F279" s="214"/>
      <c r="G279" s="214"/>
      <c r="H279" s="214"/>
      <c r="I279" s="214"/>
      <c r="J279" s="7"/>
      <c r="K279" s="162"/>
    </row>
    <row r="280" spans="1:12">
      <c r="A280" s="93"/>
      <c r="B280" s="92"/>
      <c r="C280" s="504" t="s">
        <v>108</v>
      </c>
      <c r="D280" s="504"/>
      <c r="E280" s="504"/>
      <c r="F280" s="504"/>
      <c r="G280" s="504"/>
      <c r="H280" s="212"/>
      <c r="I280" s="92" t="s">
        <v>107</v>
      </c>
      <c r="J280" s="211" t="str">
        <f>J226</f>
        <v>Barcarena</v>
      </c>
      <c r="K280" s="174"/>
    </row>
    <row r="281" spans="1:12">
      <c r="A281" s="775" t="s">
        <v>322</v>
      </c>
      <c r="B281" s="776"/>
      <c r="C281" s="776"/>
      <c r="D281" s="776"/>
      <c r="E281" s="776"/>
      <c r="F281" s="776"/>
      <c r="G281" s="776"/>
      <c r="H281" s="776"/>
      <c r="I281" s="776"/>
      <c r="J281" s="776"/>
      <c r="K281" s="776"/>
      <c r="L281" s="776"/>
    </row>
    <row r="282" spans="1:12">
      <c r="A282" s="95"/>
      <c r="B282" s="7"/>
      <c r="C282" s="26"/>
      <c r="D282" s="26"/>
      <c r="E282" s="26"/>
      <c r="F282" s="26"/>
      <c r="G282" s="26"/>
      <c r="H282" s="26"/>
      <c r="I282" s="7"/>
      <c r="J282" s="7"/>
    </row>
    <row r="283" spans="1:12">
      <c r="A283" s="95"/>
      <c r="B283" s="7"/>
      <c r="C283" s="26"/>
      <c r="D283" s="26"/>
      <c r="E283" s="26"/>
      <c r="F283" s="26"/>
      <c r="G283" s="26"/>
      <c r="H283" s="26"/>
      <c r="I283" s="7"/>
      <c r="J283" s="7"/>
    </row>
    <row r="284" spans="1:12">
      <c r="A284" s="95"/>
      <c r="B284" s="7"/>
      <c r="C284" s="26"/>
      <c r="D284" s="26"/>
      <c r="E284" s="26"/>
      <c r="F284" s="26"/>
      <c r="G284" s="26"/>
      <c r="H284" s="26"/>
      <c r="I284" s="7"/>
      <c r="J284" s="7"/>
    </row>
    <row r="285" spans="1:12">
      <c r="A285" s="95"/>
      <c r="B285" s="7"/>
      <c r="C285" s="26"/>
      <c r="D285" s="26"/>
      <c r="E285" s="26"/>
      <c r="F285" s="26"/>
      <c r="G285" s="26"/>
      <c r="H285" s="26"/>
      <c r="I285" s="7"/>
      <c r="J285" s="7"/>
    </row>
    <row r="286" spans="1:12">
      <c r="A286" s="95"/>
      <c r="B286" s="7"/>
      <c r="C286" s="26"/>
      <c r="D286" s="26"/>
      <c r="E286" s="26"/>
      <c r="F286" s="26"/>
      <c r="G286" s="26"/>
      <c r="H286" s="26"/>
      <c r="I286" s="7"/>
      <c r="J286" s="7"/>
    </row>
    <row r="287" spans="1:12">
      <c r="A287" s="95"/>
      <c r="B287" s="7"/>
      <c r="C287" s="26"/>
      <c r="D287" s="26"/>
      <c r="E287" s="26"/>
      <c r="F287" s="26"/>
      <c r="G287" s="26"/>
      <c r="H287" s="26"/>
      <c r="I287" s="7"/>
      <c r="J287" s="7"/>
    </row>
    <row r="288" spans="1:12">
      <c r="A288" s="95"/>
      <c r="B288" s="7"/>
      <c r="C288" s="26"/>
      <c r="D288" s="26"/>
      <c r="E288" s="26"/>
      <c r="F288" s="26"/>
      <c r="G288" s="26"/>
      <c r="H288" s="26"/>
      <c r="I288" s="7"/>
      <c r="J288" s="7"/>
    </row>
    <row r="289" spans="1:10">
      <c r="A289" s="95"/>
      <c r="B289" s="7"/>
      <c r="C289" s="26"/>
      <c r="D289" s="26"/>
      <c r="E289" s="26"/>
      <c r="F289" s="26"/>
      <c r="G289" s="26"/>
      <c r="H289" s="26"/>
      <c r="I289" s="7"/>
      <c r="J289" s="7"/>
    </row>
    <row r="290" spans="1:10">
      <c r="A290" s="95"/>
      <c r="B290" s="7"/>
      <c r="C290" s="26"/>
      <c r="D290" s="26"/>
      <c r="E290" s="26"/>
      <c r="F290" s="26"/>
      <c r="G290" s="26"/>
      <c r="H290" s="26"/>
      <c r="I290" s="7"/>
      <c r="J290" s="7"/>
    </row>
    <row r="291" spans="1:10">
      <c r="A291" s="95"/>
      <c r="B291" s="7"/>
      <c r="C291" s="26"/>
      <c r="D291" s="26"/>
      <c r="E291" s="26"/>
      <c r="F291" s="26"/>
      <c r="G291" s="26"/>
      <c r="H291" s="26"/>
      <c r="I291" s="7"/>
      <c r="J291" s="7"/>
    </row>
    <row r="292" spans="1:10">
      <c r="A292" s="95"/>
      <c r="B292" s="7"/>
      <c r="C292" s="26"/>
      <c r="D292" s="26"/>
      <c r="E292" s="26"/>
      <c r="F292" s="26"/>
      <c r="G292" s="26"/>
      <c r="H292" s="26"/>
      <c r="I292" s="7"/>
      <c r="J292" s="7"/>
    </row>
    <row r="293" spans="1:10">
      <c r="A293" s="95"/>
      <c r="B293" s="7"/>
      <c r="C293" s="26"/>
      <c r="D293" s="26"/>
      <c r="E293" s="26"/>
      <c r="F293" s="26"/>
      <c r="G293" s="26"/>
      <c r="H293" s="26"/>
      <c r="I293" s="7"/>
      <c r="J293" s="7"/>
    </row>
    <row r="294" spans="1:10">
      <c r="A294" s="95"/>
      <c r="B294" s="7"/>
      <c r="C294" s="26"/>
      <c r="D294" s="26"/>
      <c r="E294" s="26"/>
      <c r="F294" s="26"/>
      <c r="G294" s="26"/>
      <c r="H294" s="26"/>
      <c r="I294" s="7"/>
      <c r="J294" s="7"/>
    </row>
    <row r="295" spans="1:10">
      <c r="A295" s="95"/>
      <c r="B295" s="7"/>
      <c r="C295" s="26"/>
      <c r="D295" s="26"/>
      <c r="E295" s="26"/>
      <c r="F295" s="26"/>
      <c r="G295" s="26"/>
      <c r="H295" s="26"/>
      <c r="I295" s="7"/>
      <c r="J295" s="7"/>
    </row>
    <row r="296" spans="1:10">
      <c r="A296" s="95"/>
      <c r="B296" s="7"/>
      <c r="C296" s="26"/>
      <c r="D296" s="26"/>
      <c r="E296" s="26"/>
      <c r="F296" s="26"/>
      <c r="G296" s="26"/>
      <c r="H296" s="26"/>
      <c r="I296" s="7"/>
      <c r="J296" s="7"/>
    </row>
    <row r="297" spans="1:10">
      <c r="A297" s="95"/>
      <c r="B297" s="7"/>
      <c r="C297" s="26"/>
      <c r="D297" s="26"/>
      <c r="E297" s="26"/>
      <c r="F297" s="26"/>
      <c r="G297" s="26"/>
      <c r="H297" s="26"/>
      <c r="I297" s="7"/>
      <c r="J297" s="7"/>
    </row>
    <row r="298" spans="1:10">
      <c r="A298" s="95"/>
      <c r="B298" s="7"/>
      <c r="C298" s="26"/>
      <c r="D298" s="26"/>
      <c r="E298" s="26"/>
      <c r="F298" s="26"/>
      <c r="G298" s="26"/>
      <c r="H298" s="26"/>
      <c r="I298" s="7"/>
      <c r="J298" s="7"/>
    </row>
    <row r="299" spans="1:10">
      <c r="A299" s="95"/>
      <c r="B299" s="7"/>
      <c r="C299" s="26"/>
      <c r="D299" s="26"/>
      <c r="E299" s="26"/>
      <c r="F299" s="26"/>
      <c r="G299" s="26"/>
      <c r="H299" s="26"/>
      <c r="I299" s="7"/>
      <c r="J299" s="7"/>
    </row>
    <row r="300" spans="1:10">
      <c r="A300" s="95"/>
      <c r="B300" s="7"/>
      <c r="C300" s="26"/>
      <c r="D300" s="26"/>
      <c r="E300" s="26"/>
      <c r="F300" s="26"/>
      <c r="G300" s="26"/>
      <c r="H300" s="26"/>
      <c r="I300" s="7"/>
      <c r="J300" s="7"/>
    </row>
    <row r="301" spans="1:10">
      <c r="A301" s="95"/>
      <c r="B301" s="7"/>
      <c r="C301" s="26"/>
      <c r="D301" s="26"/>
      <c r="E301" s="26"/>
      <c r="F301" s="26"/>
      <c r="G301" s="26"/>
      <c r="H301" s="26"/>
      <c r="I301" s="7"/>
      <c r="J301" s="7"/>
    </row>
    <row r="302" spans="1:10">
      <c r="A302" s="95"/>
      <c r="B302" s="7"/>
      <c r="C302" s="26"/>
      <c r="D302" s="26"/>
      <c r="E302" s="26"/>
      <c r="F302" s="26"/>
      <c r="G302" s="26"/>
      <c r="H302" s="26"/>
      <c r="I302" s="7"/>
      <c r="J302" s="7"/>
    </row>
    <row r="303" spans="1:10">
      <c r="A303" s="95"/>
      <c r="B303" s="7"/>
      <c r="C303" s="26"/>
      <c r="D303" s="26"/>
      <c r="E303" s="26"/>
      <c r="F303" s="26"/>
      <c r="G303" s="26"/>
      <c r="H303" s="26"/>
      <c r="I303" s="7"/>
      <c r="J303" s="7"/>
    </row>
    <row r="304" spans="1:10">
      <c r="A304" s="95"/>
      <c r="B304" s="7"/>
      <c r="C304" s="26"/>
      <c r="D304" s="26"/>
      <c r="E304" s="26"/>
      <c r="F304" s="26"/>
      <c r="G304" s="26"/>
      <c r="H304" s="26"/>
      <c r="I304" s="7"/>
      <c r="J304" s="7"/>
    </row>
    <row r="305" spans="1:10">
      <c r="A305" s="95"/>
      <c r="B305" s="7"/>
      <c r="C305" s="26"/>
      <c r="D305" s="26"/>
      <c r="E305" s="26"/>
      <c r="F305" s="26"/>
      <c r="G305" s="26"/>
      <c r="H305" s="26"/>
      <c r="I305" s="7"/>
      <c r="J305" s="7"/>
    </row>
    <row r="306" spans="1:10">
      <c r="A306" s="95"/>
      <c r="B306" s="7"/>
      <c r="C306" s="26"/>
      <c r="D306" s="26"/>
      <c r="E306" s="26"/>
      <c r="F306" s="26"/>
      <c r="G306" s="26"/>
      <c r="H306" s="26"/>
      <c r="I306" s="7"/>
      <c r="J306" s="7"/>
    </row>
    <row r="307" spans="1:10">
      <c r="A307" s="95"/>
      <c r="B307" s="7"/>
      <c r="C307" s="26"/>
      <c r="D307" s="26"/>
      <c r="E307" s="26"/>
      <c r="F307" s="26"/>
      <c r="G307" s="26"/>
      <c r="H307" s="26"/>
      <c r="I307" s="7"/>
      <c r="J307" s="7"/>
    </row>
    <row r="308" spans="1:10">
      <c r="A308" s="95"/>
      <c r="B308" s="7"/>
      <c r="C308" s="26"/>
      <c r="D308" s="26"/>
      <c r="E308" s="26"/>
      <c r="F308" s="26"/>
      <c r="G308" s="26"/>
      <c r="H308" s="26"/>
      <c r="I308" s="7"/>
      <c r="J308" s="7"/>
    </row>
    <row r="309" spans="1:10">
      <c r="A309" s="95"/>
      <c r="B309" s="7"/>
      <c r="C309" s="26"/>
      <c r="D309" s="26"/>
      <c r="E309" s="26"/>
      <c r="F309" s="26"/>
      <c r="G309" s="26"/>
      <c r="H309" s="26"/>
      <c r="I309" s="7"/>
      <c r="J309" s="7"/>
    </row>
    <row r="310" spans="1:10">
      <c r="A310" s="95"/>
      <c r="B310" s="7"/>
      <c r="C310" s="26"/>
      <c r="D310" s="26"/>
      <c r="E310" s="26"/>
      <c r="F310" s="26"/>
      <c r="G310" s="26"/>
      <c r="H310" s="26"/>
      <c r="I310" s="7"/>
      <c r="J310" s="7"/>
    </row>
    <row r="311" spans="1:10">
      <c r="A311" s="95"/>
      <c r="B311" s="7"/>
      <c r="C311" s="26"/>
      <c r="D311" s="26"/>
      <c r="E311" s="26"/>
      <c r="F311" s="26"/>
      <c r="G311" s="26"/>
      <c r="H311" s="26"/>
      <c r="I311" s="7"/>
      <c r="J311" s="7"/>
    </row>
    <row r="312" spans="1:10">
      <c r="A312" s="95"/>
      <c r="B312" s="7"/>
      <c r="C312" s="26"/>
      <c r="D312" s="26"/>
      <c r="E312" s="26"/>
      <c r="F312" s="26"/>
      <c r="G312" s="26"/>
      <c r="H312" s="26"/>
      <c r="I312" s="7"/>
      <c r="J312" s="7"/>
    </row>
    <row r="313" spans="1:10">
      <c r="A313" s="95"/>
      <c r="B313" s="7"/>
      <c r="C313" s="26"/>
      <c r="D313" s="26"/>
      <c r="E313" s="26"/>
      <c r="F313" s="26"/>
      <c r="G313" s="26"/>
      <c r="H313" s="26"/>
      <c r="I313" s="7"/>
      <c r="J313" s="7"/>
    </row>
    <row r="314" spans="1:10">
      <c r="A314" s="95"/>
      <c r="B314" s="7"/>
      <c r="C314" s="26"/>
      <c r="D314" s="26"/>
      <c r="E314" s="26"/>
      <c r="F314" s="26"/>
      <c r="G314" s="26"/>
      <c r="H314" s="26"/>
      <c r="I314" s="7"/>
      <c r="J314" s="7"/>
    </row>
    <row r="315" spans="1:10">
      <c r="A315" s="95"/>
      <c r="B315" s="7"/>
      <c r="C315" s="26"/>
      <c r="D315" s="26"/>
      <c r="E315" s="26"/>
      <c r="F315" s="26"/>
      <c r="G315" s="26"/>
      <c r="H315" s="26"/>
      <c r="I315" s="7"/>
      <c r="J315" s="7"/>
    </row>
    <row r="316" spans="1:10">
      <c r="A316" s="95"/>
      <c r="B316" s="7"/>
      <c r="C316" s="26"/>
      <c r="D316" s="26"/>
      <c r="E316" s="26"/>
      <c r="F316" s="26"/>
      <c r="G316" s="26"/>
      <c r="H316" s="26"/>
      <c r="I316" s="7"/>
      <c r="J316" s="7"/>
    </row>
    <row r="317" spans="1:10">
      <c r="A317" s="95"/>
      <c r="B317" s="7"/>
      <c r="C317" s="26"/>
      <c r="D317" s="26"/>
      <c r="E317" s="26"/>
      <c r="F317" s="26"/>
      <c r="G317" s="26"/>
      <c r="H317" s="26"/>
      <c r="I317" s="7"/>
      <c r="J317" s="7"/>
    </row>
    <row r="318" spans="1:10">
      <c r="A318" s="95"/>
      <c r="B318" s="7"/>
      <c r="C318" s="26"/>
      <c r="D318" s="26"/>
      <c r="E318" s="26"/>
      <c r="F318" s="26"/>
      <c r="G318" s="26"/>
      <c r="H318" s="26"/>
      <c r="I318" s="7"/>
      <c r="J318" s="7"/>
    </row>
    <row r="319" spans="1:10">
      <c r="A319" s="95"/>
      <c r="B319" s="7"/>
      <c r="C319" s="26"/>
      <c r="D319" s="26"/>
      <c r="E319" s="26"/>
      <c r="F319" s="26"/>
      <c r="G319" s="26"/>
      <c r="H319" s="26"/>
      <c r="I319" s="7"/>
      <c r="J319" s="7"/>
    </row>
    <row r="320" spans="1:10">
      <c r="A320" s="95"/>
      <c r="B320" s="7"/>
      <c r="C320" s="26"/>
      <c r="D320" s="26"/>
      <c r="E320" s="26"/>
      <c r="F320" s="26"/>
      <c r="G320" s="26"/>
      <c r="H320" s="26"/>
      <c r="I320" s="7"/>
      <c r="J320" s="7"/>
    </row>
    <row r="321" spans="1:12">
      <c r="A321" s="95"/>
      <c r="B321" s="7"/>
      <c r="C321" s="26"/>
      <c r="D321" s="26"/>
      <c r="E321" s="26"/>
      <c r="F321" s="26"/>
      <c r="G321" s="26"/>
      <c r="H321" s="26"/>
      <c r="I321" s="7"/>
      <c r="J321" s="7"/>
    </row>
    <row r="322" spans="1:12">
      <c r="A322" s="95"/>
      <c r="B322" s="7"/>
      <c r="C322" s="26"/>
      <c r="D322" s="26"/>
      <c r="E322" s="26"/>
      <c r="F322" s="26"/>
      <c r="G322" s="26"/>
      <c r="H322" s="26"/>
      <c r="I322" s="7"/>
      <c r="J322" s="7"/>
    </row>
    <row r="323" spans="1:12">
      <c r="A323" s="95"/>
      <c r="B323" s="7"/>
      <c r="C323" s="26"/>
      <c r="D323" s="26"/>
      <c r="E323" s="26"/>
      <c r="F323" s="26"/>
      <c r="G323" s="26"/>
      <c r="H323" s="26"/>
      <c r="I323" s="7"/>
      <c r="J323" s="7"/>
    </row>
    <row r="324" spans="1:12">
      <c r="A324" s="95"/>
      <c r="B324" s="7"/>
      <c r="C324" s="26"/>
      <c r="D324" s="26"/>
      <c r="E324" s="26"/>
      <c r="F324" s="26"/>
      <c r="G324" s="26"/>
      <c r="H324" s="26"/>
      <c r="I324" s="7"/>
      <c r="J324" s="7"/>
    </row>
    <row r="325" spans="1:12">
      <c r="A325" s="95"/>
      <c r="B325" s="7"/>
      <c r="C325" s="26"/>
      <c r="D325" s="26"/>
      <c r="E325" s="26"/>
      <c r="F325" s="26"/>
      <c r="G325" s="26"/>
      <c r="H325" s="26"/>
      <c r="I325" s="7"/>
      <c r="J325" s="7"/>
    </row>
    <row r="326" spans="1:12" ht="22.5" customHeight="1">
      <c r="A326" s="95"/>
      <c r="B326" s="7"/>
      <c r="C326" s="26"/>
      <c r="D326" s="26"/>
      <c r="E326" s="26"/>
      <c r="F326" s="26"/>
      <c r="G326" s="26"/>
      <c r="H326" s="26"/>
      <c r="I326" s="7"/>
      <c r="J326" s="7"/>
    </row>
    <row r="327" spans="1:12">
      <c r="A327" s="95"/>
      <c r="B327" s="7"/>
      <c r="C327" s="26"/>
      <c r="D327" s="26"/>
      <c r="E327" s="26"/>
      <c r="F327" s="26"/>
      <c r="G327" s="26"/>
      <c r="H327" s="26"/>
      <c r="I327" s="7"/>
      <c r="J327" s="7"/>
    </row>
    <row r="328" spans="1:12">
      <c r="A328" s="95"/>
      <c r="B328" s="7"/>
      <c r="C328" s="26"/>
      <c r="D328" s="26"/>
      <c r="E328" s="26"/>
      <c r="F328" s="26"/>
      <c r="G328" s="26"/>
      <c r="H328" s="26"/>
      <c r="I328" s="7"/>
      <c r="J328" s="777" t="s">
        <v>323</v>
      </c>
      <c r="K328" s="777"/>
    </row>
    <row r="329" spans="1:12" ht="15.75" thickBot="1">
      <c r="A329" s="102"/>
      <c r="B329" s="101"/>
      <c r="C329" s="274"/>
      <c r="D329" s="274"/>
      <c r="E329" s="274"/>
      <c r="F329" s="274"/>
      <c r="G329" s="274"/>
      <c r="H329" s="274"/>
      <c r="I329" s="101"/>
      <c r="J329" s="101"/>
      <c r="K329" s="166"/>
    </row>
    <row r="330" spans="1:12" ht="18.75">
      <c r="A330" s="95"/>
      <c r="B330" s="7"/>
      <c r="C330" s="501" t="s">
        <v>113</v>
      </c>
      <c r="D330" s="501"/>
      <c r="E330" s="501"/>
      <c r="F330" s="501"/>
      <c r="G330" s="501"/>
      <c r="H330" s="217"/>
      <c r="I330" s="99" t="s">
        <v>112</v>
      </c>
      <c r="J330" s="98"/>
      <c r="K330" s="162"/>
    </row>
    <row r="331" spans="1:12" ht="15" customHeight="1">
      <c r="A331" s="95"/>
      <c r="B331" s="7"/>
      <c r="C331" s="502" t="s">
        <v>111</v>
      </c>
      <c r="D331" s="502"/>
      <c r="E331" s="502"/>
      <c r="F331" s="502"/>
      <c r="G331" s="502"/>
      <c r="H331" s="216"/>
      <c r="I331" s="631" t="s">
        <v>110</v>
      </c>
      <c r="J331" s="718"/>
      <c r="K331" s="162"/>
    </row>
    <row r="332" spans="1:12" ht="15" customHeight="1">
      <c r="A332" s="95"/>
      <c r="B332" s="7"/>
      <c r="C332" s="502"/>
      <c r="D332" s="502"/>
      <c r="E332" s="502"/>
      <c r="F332" s="502"/>
      <c r="G332" s="502"/>
      <c r="H332" s="216"/>
      <c r="I332" s="631"/>
      <c r="J332" s="718"/>
      <c r="K332" s="162"/>
    </row>
    <row r="333" spans="1:12" ht="15.75" thickBot="1">
      <c r="A333" s="95"/>
      <c r="B333" s="7"/>
      <c r="C333" s="7"/>
      <c r="D333" s="7"/>
      <c r="E333" s="7"/>
      <c r="F333" s="7"/>
      <c r="G333" s="7"/>
      <c r="H333" s="7"/>
      <c r="I333" s="97" t="s">
        <v>11</v>
      </c>
      <c r="J333" s="273" t="str">
        <f>J278</f>
        <v>07.05.2017</v>
      </c>
      <c r="K333" s="162"/>
    </row>
    <row r="334" spans="1:12">
      <c r="A334" s="95"/>
      <c r="B334" s="7"/>
      <c r="C334" s="214" t="s">
        <v>109</v>
      </c>
      <c r="D334" s="214" t="s">
        <v>239</v>
      </c>
      <c r="E334" s="214"/>
      <c r="F334" s="214"/>
      <c r="G334" s="214"/>
      <c r="H334" s="214"/>
      <c r="I334" s="214"/>
      <c r="J334" s="7"/>
      <c r="K334" s="162"/>
    </row>
    <row r="335" spans="1:12">
      <c r="A335" s="93"/>
      <c r="B335" s="92"/>
      <c r="C335" s="504" t="s">
        <v>108</v>
      </c>
      <c r="D335" s="504"/>
      <c r="E335" s="504"/>
      <c r="F335" s="504"/>
      <c r="G335" s="504"/>
      <c r="H335" s="212"/>
      <c r="I335" s="92" t="s">
        <v>107</v>
      </c>
      <c r="J335" s="211" t="str">
        <f>J280</f>
        <v>Barcarena</v>
      </c>
      <c r="K335" s="174"/>
    </row>
    <row r="336" spans="1:12">
      <c r="A336" s="775" t="s">
        <v>322</v>
      </c>
      <c r="B336" s="776"/>
      <c r="C336" s="776"/>
      <c r="D336" s="776"/>
      <c r="E336" s="776"/>
      <c r="F336" s="776"/>
      <c r="G336" s="776"/>
      <c r="H336" s="776"/>
      <c r="I336" s="776"/>
      <c r="J336" s="776"/>
      <c r="K336" s="776"/>
      <c r="L336" s="776"/>
    </row>
    <row r="383" spans="10:11">
      <c r="J383" s="777" t="s">
        <v>321</v>
      </c>
      <c r="K383" s="777"/>
    </row>
  </sheetData>
  <mergeCells count="40">
    <mergeCell ref="C58:G59"/>
    <mergeCell ref="I58:J59"/>
    <mergeCell ref="J55:K55"/>
    <mergeCell ref="C62:G62"/>
    <mergeCell ref="J219:K219"/>
    <mergeCell ref="J165:K165"/>
    <mergeCell ref="C168:G169"/>
    <mergeCell ref="C112:G112"/>
    <mergeCell ref="C113:G114"/>
    <mergeCell ref="I113:J114"/>
    <mergeCell ref="C117:G117"/>
    <mergeCell ref="C167:G167"/>
    <mergeCell ref="I168:J169"/>
    <mergeCell ref="C172:G172"/>
    <mergeCell ref="J110:K110"/>
    <mergeCell ref="A173:L173"/>
    <mergeCell ref="C2:G2"/>
    <mergeCell ref="C3:G4"/>
    <mergeCell ref="I3:J4"/>
    <mergeCell ref="C7:G7"/>
    <mergeCell ref="C57:G57"/>
    <mergeCell ref="A9:K25"/>
    <mergeCell ref="J383:K383"/>
    <mergeCell ref="C226:G226"/>
    <mergeCell ref="C275:G275"/>
    <mergeCell ref="A336:L336"/>
    <mergeCell ref="C331:G332"/>
    <mergeCell ref="I331:J332"/>
    <mergeCell ref="C335:G335"/>
    <mergeCell ref="A227:L227"/>
    <mergeCell ref="A281:L281"/>
    <mergeCell ref="C276:G277"/>
    <mergeCell ref="I276:J277"/>
    <mergeCell ref="C221:G221"/>
    <mergeCell ref="C280:G280"/>
    <mergeCell ref="C330:G330"/>
    <mergeCell ref="J273:K273"/>
    <mergeCell ref="J328:K328"/>
    <mergeCell ref="C222:G223"/>
    <mergeCell ref="I222:J223"/>
  </mergeCells>
  <pageMargins left="0.19685039370078741" right="0" top="0.19685039370078741" bottom="0.19685039370078741" header="0.31496062992125984" footer="0.31496062992125984"/>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L384"/>
  <sheetViews>
    <sheetView showGridLines="0" zoomScaleNormal="100" workbookViewId="0">
      <selection activeCell="G27" sqref="G27"/>
    </sheetView>
  </sheetViews>
  <sheetFormatPr defaultRowHeight="15"/>
  <cols>
    <col min="1" max="1" width="12.85546875" style="5" customWidth="1"/>
    <col min="2" max="2" width="7" style="5" customWidth="1"/>
    <col min="3" max="3" width="11.140625" style="5" customWidth="1"/>
    <col min="4" max="4" width="13.5703125" style="5" customWidth="1"/>
    <col min="5" max="5" width="10.85546875" style="5" customWidth="1"/>
    <col min="6" max="6" width="7" style="5" customWidth="1"/>
    <col min="7" max="7" width="7.140625" style="5" customWidth="1"/>
    <col min="8" max="8" width="3.5703125" style="5" customWidth="1"/>
    <col min="9" max="9" width="9.140625" style="5"/>
    <col min="10" max="10" width="10.140625" style="5" bestFit="1" customWidth="1"/>
    <col min="11" max="11" width="6.42578125" style="5" customWidth="1"/>
    <col min="12" max="16384" width="9.140625" style="5"/>
  </cols>
  <sheetData>
    <row r="1" spans="1:12" ht="15.75" thickBot="1">
      <c r="A1" s="102"/>
      <c r="B1" s="101"/>
      <c r="C1" s="101"/>
      <c r="D1" s="101"/>
      <c r="E1" s="101"/>
      <c r="F1" s="101"/>
      <c r="G1" s="101"/>
      <c r="H1" s="101"/>
      <c r="I1" s="101"/>
      <c r="J1" s="101"/>
      <c r="K1" s="166"/>
    </row>
    <row r="2" spans="1:12" ht="18.75">
      <c r="A2" s="95"/>
      <c r="B2" s="7"/>
      <c r="C2" s="501" t="s">
        <v>113</v>
      </c>
      <c r="D2" s="501"/>
      <c r="E2" s="501"/>
      <c r="F2" s="501"/>
      <c r="G2" s="501"/>
      <c r="H2" s="217"/>
      <c r="I2" s="99" t="s">
        <v>112</v>
      </c>
      <c r="J2" s="98"/>
      <c r="K2" s="162"/>
    </row>
    <row r="3" spans="1:12" ht="15" customHeight="1">
      <c r="A3" s="95"/>
      <c r="B3" s="7"/>
      <c r="C3" s="502" t="s">
        <v>111</v>
      </c>
      <c r="D3" s="502"/>
      <c r="E3" s="502"/>
      <c r="F3" s="502"/>
      <c r="G3" s="502"/>
      <c r="H3" s="216"/>
      <c r="I3" s="631" t="str">
        <f>'1'!K3</f>
        <v>"PAPUA"</v>
      </c>
      <c r="J3" s="718"/>
      <c r="K3" s="162"/>
    </row>
    <row r="4" spans="1:12" ht="15" customHeight="1">
      <c r="A4" s="95"/>
      <c r="B4" s="7"/>
      <c r="C4" s="502"/>
      <c r="D4" s="502"/>
      <c r="E4" s="502"/>
      <c r="F4" s="502"/>
      <c r="G4" s="502"/>
      <c r="H4" s="216"/>
      <c r="I4" s="631"/>
      <c r="J4" s="718"/>
      <c r="K4" s="162"/>
    </row>
    <row r="5" spans="1:12" ht="15.75" thickBot="1">
      <c r="A5" s="95"/>
      <c r="B5" s="7"/>
      <c r="C5" s="7"/>
      <c r="D5" s="7"/>
      <c r="E5" s="7"/>
      <c r="F5" s="7"/>
      <c r="G5" s="7"/>
      <c r="H5" s="7"/>
      <c r="I5" s="97" t="s">
        <v>11</v>
      </c>
      <c r="J5" s="251" t="str">
        <f>'1'!L5</f>
        <v>07.05.2017</v>
      </c>
      <c r="K5" s="162"/>
    </row>
    <row r="6" spans="1:12">
      <c r="A6" s="95"/>
      <c r="B6" s="7"/>
      <c r="C6" s="214" t="s">
        <v>109</v>
      </c>
      <c r="D6" s="214" t="s">
        <v>239</v>
      </c>
      <c r="E6" s="214"/>
      <c r="F6" s="214"/>
      <c r="G6" s="214"/>
      <c r="H6" s="214"/>
      <c r="I6" s="214"/>
      <c r="J6" s="7"/>
      <c r="K6" s="162"/>
    </row>
    <row r="7" spans="1:12">
      <c r="A7" s="93"/>
      <c r="B7" s="92"/>
      <c r="C7" s="504" t="s">
        <v>108</v>
      </c>
      <c r="D7" s="504"/>
      <c r="E7" s="504"/>
      <c r="F7" s="504"/>
      <c r="G7" s="504"/>
      <c r="H7" s="212"/>
      <c r="I7" s="91" t="s">
        <v>107</v>
      </c>
      <c r="J7" s="285" t="str">
        <f>'10.'!$J$7</f>
        <v>Barcarena</v>
      </c>
      <c r="K7" s="174"/>
    </row>
    <row r="8" spans="1:12">
      <c r="A8" s="283" t="s">
        <v>335</v>
      </c>
      <c r="B8" s="278"/>
      <c r="C8" s="278"/>
      <c r="D8" s="278"/>
      <c r="E8" s="284" t="str">
        <f>'2'!C21</f>
        <v>Barcarena, Brazil</v>
      </c>
      <c r="F8" s="409" t="s">
        <v>311</v>
      </c>
      <c r="G8" s="278" t="str">
        <f>'2'!I21</f>
        <v>Kaliningrad,Russia</v>
      </c>
      <c r="H8" s="278"/>
      <c r="I8" s="278"/>
      <c r="J8" s="278"/>
      <c r="K8" s="278"/>
      <c r="L8" s="278"/>
    </row>
    <row r="9" spans="1:12">
      <c r="A9" s="779" t="s">
        <v>526</v>
      </c>
      <c r="B9" s="780"/>
      <c r="C9" s="780"/>
      <c r="D9" s="780"/>
      <c r="E9" s="780"/>
      <c r="F9" s="780"/>
      <c r="G9" s="780"/>
      <c r="H9" s="780"/>
      <c r="I9" s="780"/>
      <c r="J9" s="780"/>
      <c r="K9" s="780"/>
    </row>
    <row r="10" spans="1:12">
      <c r="A10" s="779"/>
      <c r="B10" s="780"/>
      <c r="C10" s="780"/>
      <c r="D10" s="780"/>
      <c r="E10" s="780"/>
      <c r="F10" s="780"/>
      <c r="G10" s="780"/>
      <c r="H10" s="780"/>
      <c r="I10" s="780"/>
      <c r="J10" s="780"/>
      <c r="K10" s="780"/>
    </row>
    <row r="11" spans="1:12">
      <c r="A11" s="779"/>
      <c r="B11" s="780"/>
      <c r="C11" s="780"/>
      <c r="D11" s="780"/>
      <c r="E11" s="780"/>
      <c r="F11" s="780"/>
      <c r="G11" s="780"/>
      <c r="H11" s="780"/>
      <c r="I11" s="780"/>
      <c r="J11" s="780"/>
      <c r="K11" s="780"/>
    </row>
    <row r="12" spans="1:12">
      <c r="A12" s="779"/>
      <c r="B12" s="780"/>
      <c r="C12" s="780"/>
      <c r="D12" s="780"/>
      <c r="E12" s="780"/>
      <c r="F12" s="780"/>
      <c r="G12" s="780"/>
      <c r="H12" s="780"/>
      <c r="I12" s="780"/>
      <c r="J12" s="780"/>
      <c r="K12" s="780"/>
    </row>
    <row r="13" spans="1:12">
      <c r="A13" s="779"/>
      <c r="B13" s="780"/>
      <c r="C13" s="780"/>
      <c r="D13" s="780"/>
      <c r="E13" s="780"/>
      <c r="F13" s="780"/>
      <c r="G13" s="780"/>
      <c r="H13" s="780"/>
      <c r="I13" s="780"/>
      <c r="J13" s="780"/>
      <c r="K13" s="780"/>
    </row>
    <row r="14" spans="1:12">
      <c r="A14" s="779"/>
      <c r="B14" s="780"/>
      <c r="C14" s="780"/>
      <c r="D14" s="780"/>
      <c r="E14" s="780"/>
      <c r="F14" s="780"/>
      <c r="G14" s="780"/>
      <c r="H14" s="780"/>
      <c r="I14" s="780"/>
      <c r="J14" s="780"/>
      <c r="K14" s="780"/>
    </row>
    <row r="15" spans="1:12">
      <c r="A15" s="779"/>
      <c r="B15" s="780"/>
      <c r="C15" s="780"/>
      <c r="D15" s="780"/>
      <c r="E15" s="780"/>
      <c r="F15" s="780"/>
      <c r="G15" s="780"/>
      <c r="H15" s="780"/>
      <c r="I15" s="780"/>
      <c r="J15" s="780"/>
      <c r="K15" s="780"/>
    </row>
    <row r="16" spans="1:12">
      <c r="A16" s="779"/>
      <c r="B16" s="780"/>
      <c r="C16" s="780"/>
      <c r="D16" s="780"/>
      <c r="E16" s="780"/>
      <c r="F16" s="780"/>
      <c r="G16" s="780"/>
      <c r="H16" s="780"/>
      <c r="I16" s="780"/>
      <c r="J16" s="780"/>
      <c r="K16" s="780"/>
    </row>
    <row r="17" spans="1:11">
      <c r="A17" s="779"/>
      <c r="B17" s="780"/>
      <c r="C17" s="780"/>
      <c r="D17" s="780"/>
      <c r="E17" s="780"/>
      <c r="F17" s="780"/>
      <c r="G17" s="780"/>
      <c r="H17" s="780"/>
      <c r="I17" s="780"/>
      <c r="J17" s="780"/>
      <c r="K17" s="780"/>
    </row>
    <row r="18" spans="1:11">
      <c r="A18" s="779"/>
      <c r="B18" s="780"/>
      <c r="C18" s="780"/>
      <c r="D18" s="780"/>
      <c r="E18" s="780"/>
      <c r="F18" s="780"/>
      <c r="G18" s="780"/>
      <c r="H18" s="780"/>
      <c r="I18" s="780"/>
      <c r="J18" s="780"/>
      <c r="K18" s="780"/>
    </row>
    <row r="19" spans="1:11">
      <c r="A19" s="779"/>
      <c r="B19" s="780"/>
      <c r="C19" s="780"/>
      <c r="D19" s="780"/>
      <c r="E19" s="780"/>
      <c r="F19" s="780"/>
      <c r="G19" s="780"/>
      <c r="H19" s="780"/>
      <c r="I19" s="780"/>
      <c r="J19" s="780"/>
      <c r="K19" s="780"/>
    </row>
    <row r="20" spans="1:11">
      <c r="A20" s="779"/>
      <c r="B20" s="780"/>
      <c r="C20" s="780"/>
      <c r="D20" s="780"/>
      <c r="E20" s="780"/>
      <c r="F20" s="780"/>
      <c r="G20" s="780"/>
      <c r="H20" s="780"/>
      <c r="I20" s="780"/>
      <c r="J20" s="780"/>
      <c r="K20" s="780"/>
    </row>
    <row r="21" spans="1:11">
      <c r="A21" s="779"/>
      <c r="B21" s="780"/>
      <c r="C21" s="780"/>
      <c r="D21" s="780"/>
      <c r="E21" s="780"/>
      <c r="F21" s="780"/>
      <c r="G21" s="780"/>
      <c r="H21" s="780"/>
      <c r="I21" s="780"/>
      <c r="J21" s="780"/>
      <c r="K21" s="780"/>
    </row>
    <row r="22" spans="1:11">
      <c r="A22" s="779"/>
      <c r="B22" s="780"/>
      <c r="C22" s="780"/>
      <c r="D22" s="780"/>
      <c r="E22" s="780"/>
      <c r="F22" s="780"/>
      <c r="G22" s="780"/>
      <c r="H22" s="780"/>
      <c r="I22" s="780"/>
      <c r="J22" s="780"/>
      <c r="K22" s="780"/>
    </row>
    <row r="23" spans="1:11">
      <c r="A23" s="779"/>
      <c r="B23" s="780"/>
      <c r="C23" s="780"/>
      <c r="D23" s="780"/>
      <c r="E23" s="780"/>
      <c r="F23" s="780"/>
      <c r="G23" s="780"/>
      <c r="H23" s="780"/>
      <c r="I23" s="780"/>
      <c r="J23" s="780"/>
      <c r="K23" s="780"/>
    </row>
    <row r="24" spans="1:11">
      <c r="A24" s="95"/>
      <c r="B24" s="7"/>
      <c r="C24" s="26"/>
      <c r="D24" s="26"/>
      <c r="E24" s="26"/>
      <c r="F24" s="26"/>
      <c r="G24" s="26"/>
      <c r="H24" s="26"/>
      <c r="I24" s="7"/>
      <c r="J24" s="7"/>
    </row>
    <row r="25" spans="1:11">
      <c r="A25" s="95"/>
      <c r="B25" s="7"/>
      <c r="C25" s="26"/>
      <c r="D25" s="26"/>
      <c r="E25" s="26"/>
      <c r="F25" s="26"/>
      <c r="G25" s="26"/>
      <c r="H25" s="26"/>
      <c r="I25" s="7"/>
      <c r="J25" s="7"/>
    </row>
    <row r="26" spans="1:11">
      <c r="A26" s="95"/>
      <c r="B26" s="7"/>
      <c r="C26" s="26"/>
      <c r="D26" s="26"/>
      <c r="E26" s="26"/>
      <c r="F26" s="26"/>
      <c r="G26" s="26"/>
      <c r="H26" s="26"/>
      <c r="I26" s="7"/>
      <c r="J26" s="7"/>
    </row>
    <row r="27" spans="1:11">
      <c r="A27" s="95"/>
      <c r="B27" s="7"/>
      <c r="C27" s="26"/>
      <c r="D27" s="26"/>
      <c r="E27" s="26"/>
      <c r="F27" s="26"/>
      <c r="G27" s="26"/>
      <c r="H27" s="26"/>
      <c r="I27" s="7"/>
      <c r="J27" s="7"/>
    </row>
    <row r="28" spans="1:11">
      <c r="A28" s="95"/>
      <c r="B28" s="7"/>
      <c r="C28" s="26"/>
      <c r="D28" s="26"/>
      <c r="E28" s="26"/>
      <c r="F28" s="26"/>
      <c r="G28" s="26"/>
      <c r="H28" s="26"/>
      <c r="I28" s="7"/>
      <c r="J28" s="7"/>
    </row>
    <row r="29" spans="1:11">
      <c r="A29" s="95"/>
      <c r="B29" s="7"/>
      <c r="C29" s="26"/>
      <c r="D29" s="26"/>
      <c r="E29" s="26"/>
      <c r="F29" s="26"/>
      <c r="G29" s="26"/>
      <c r="H29" s="26"/>
      <c r="I29" s="7"/>
      <c r="J29" s="7"/>
    </row>
    <row r="30" spans="1:11">
      <c r="A30" s="95"/>
      <c r="B30" s="7"/>
      <c r="C30" s="26"/>
      <c r="D30" s="26"/>
      <c r="E30" s="26"/>
      <c r="F30" s="26"/>
      <c r="G30" s="26"/>
      <c r="H30" s="26"/>
      <c r="I30" s="7"/>
      <c r="J30" s="7"/>
    </row>
    <row r="31" spans="1:11">
      <c r="A31" s="95"/>
      <c r="B31" s="7"/>
      <c r="C31" s="26"/>
      <c r="D31" s="26"/>
      <c r="E31" s="26"/>
      <c r="F31" s="26"/>
      <c r="G31" s="26"/>
      <c r="H31" s="26"/>
      <c r="I31" s="7"/>
      <c r="J31" s="7"/>
    </row>
    <row r="32" spans="1:11">
      <c r="A32" s="95"/>
      <c r="B32" s="7"/>
      <c r="C32" s="26"/>
      <c r="D32" s="26"/>
      <c r="E32" s="26"/>
      <c r="F32" s="26"/>
      <c r="G32" s="26"/>
      <c r="H32" s="26"/>
      <c r="I32" s="7"/>
      <c r="J32" s="7"/>
    </row>
    <row r="33" spans="1:10">
      <c r="A33" s="95"/>
      <c r="B33" s="7"/>
      <c r="C33" s="26"/>
      <c r="D33" s="26"/>
      <c r="E33" s="26"/>
      <c r="F33" s="26"/>
      <c r="G33" s="26"/>
      <c r="H33" s="26"/>
      <c r="I33" s="7"/>
      <c r="J33" s="7"/>
    </row>
    <row r="34" spans="1:10">
      <c r="A34" s="95"/>
      <c r="B34" s="7"/>
      <c r="C34" s="26"/>
      <c r="D34" s="26"/>
      <c r="E34" s="26"/>
      <c r="F34" s="26"/>
      <c r="G34" s="26"/>
      <c r="H34" s="26"/>
      <c r="I34" s="7"/>
      <c r="J34" s="7"/>
    </row>
    <row r="35" spans="1:10">
      <c r="A35" s="95"/>
      <c r="B35" s="7"/>
      <c r="C35" s="26"/>
      <c r="D35" s="26"/>
      <c r="E35" s="26"/>
      <c r="F35" s="26"/>
      <c r="G35" s="26"/>
      <c r="H35" s="26"/>
      <c r="I35" s="7"/>
      <c r="J35" s="7"/>
    </row>
    <row r="36" spans="1:10">
      <c r="A36" s="95"/>
      <c r="B36" s="7"/>
      <c r="C36" s="26"/>
      <c r="D36" s="26"/>
      <c r="E36" s="26"/>
      <c r="F36" s="26"/>
      <c r="G36" s="26"/>
      <c r="H36" s="26"/>
      <c r="I36" s="7"/>
      <c r="J36" s="7"/>
    </row>
    <row r="37" spans="1:10">
      <c r="A37" s="95"/>
      <c r="B37" s="7"/>
      <c r="C37" s="26"/>
      <c r="D37" s="26"/>
      <c r="E37" s="26"/>
      <c r="F37" s="26"/>
      <c r="G37" s="26"/>
      <c r="H37" s="26"/>
      <c r="I37" s="7"/>
      <c r="J37" s="7"/>
    </row>
    <row r="38" spans="1:10">
      <c r="A38" s="95"/>
      <c r="B38" s="7"/>
      <c r="C38" s="26"/>
      <c r="D38" s="26"/>
      <c r="E38" s="26"/>
      <c r="F38" s="26"/>
      <c r="G38" s="26"/>
      <c r="H38" s="26"/>
      <c r="I38" s="7"/>
      <c r="J38" s="7"/>
    </row>
    <row r="39" spans="1:10">
      <c r="A39" s="95"/>
      <c r="B39" s="7"/>
      <c r="C39" s="26"/>
      <c r="D39" s="26"/>
      <c r="E39" s="26"/>
      <c r="F39" s="26"/>
      <c r="G39" s="26"/>
      <c r="H39" s="26"/>
      <c r="I39" s="7"/>
      <c r="J39" s="7"/>
    </row>
    <row r="40" spans="1:10">
      <c r="A40" s="95"/>
      <c r="B40" s="7"/>
      <c r="C40" s="26"/>
      <c r="D40" s="26"/>
      <c r="E40" s="26"/>
      <c r="F40" s="26"/>
      <c r="G40" s="26"/>
      <c r="H40" s="26"/>
      <c r="I40" s="7"/>
      <c r="J40" s="7"/>
    </row>
    <row r="41" spans="1:10">
      <c r="A41" s="95"/>
      <c r="B41" s="7"/>
      <c r="C41" s="26"/>
      <c r="D41" s="26"/>
      <c r="E41" s="26"/>
      <c r="F41" s="26"/>
      <c r="G41" s="26"/>
      <c r="H41" s="26"/>
      <c r="I41" s="7"/>
      <c r="J41" s="7"/>
    </row>
    <row r="42" spans="1:10">
      <c r="A42" s="95"/>
      <c r="B42" s="7"/>
      <c r="C42" s="26"/>
      <c r="D42" s="26"/>
      <c r="E42" s="26"/>
      <c r="F42" s="26"/>
      <c r="G42" s="26"/>
      <c r="H42" s="26"/>
      <c r="I42" s="7"/>
      <c r="J42" s="7"/>
    </row>
    <row r="43" spans="1:10">
      <c r="A43" s="95"/>
      <c r="B43" s="7"/>
      <c r="C43" s="26"/>
      <c r="D43" s="26"/>
      <c r="E43" s="26"/>
      <c r="F43" s="26"/>
      <c r="G43" s="26"/>
      <c r="H43" s="26"/>
      <c r="I43" s="7"/>
      <c r="J43" s="7"/>
    </row>
    <row r="44" spans="1:10">
      <c r="A44" s="95"/>
      <c r="B44" s="7"/>
      <c r="C44" s="26"/>
      <c r="D44" s="26"/>
      <c r="E44" s="26"/>
      <c r="F44" s="26"/>
      <c r="G44" s="26"/>
      <c r="H44" s="26"/>
      <c r="I44" s="7"/>
      <c r="J44" s="7"/>
    </row>
    <row r="45" spans="1:10">
      <c r="A45" s="95"/>
      <c r="B45" s="7"/>
      <c r="C45" s="26"/>
      <c r="D45" s="26"/>
      <c r="E45" s="26"/>
      <c r="F45" s="26"/>
      <c r="G45" s="26"/>
      <c r="H45" s="26"/>
      <c r="I45" s="7"/>
      <c r="J45" s="7"/>
    </row>
    <row r="46" spans="1:10">
      <c r="A46" s="95"/>
      <c r="B46" s="7"/>
      <c r="C46" s="26"/>
      <c r="D46" s="26"/>
      <c r="E46" s="26"/>
      <c r="F46" s="26"/>
      <c r="G46" s="26"/>
      <c r="H46" s="26"/>
      <c r="I46" s="7"/>
      <c r="J46" s="7"/>
    </row>
    <row r="47" spans="1:10">
      <c r="A47" s="95"/>
      <c r="B47" s="7"/>
      <c r="C47" s="26"/>
      <c r="D47" s="26"/>
      <c r="E47" s="26"/>
      <c r="F47" s="26"/>
      <c r="G47" s="26"/>
      <c r="H47" s="26"/>
      <c r="I47" s="7"/>
      <c r="J47" s="7"/>
    </row>
    <row r="48" spans="1:10">
      <c r="A48" s="95"/>
      <c r="B48" s="7"/>
      <c r="C48" s="26"/>
      <c r="D48" s="26"/>
      <c r="E48" s="26"/>
      <c r="F48" s="26"/>
      <c r="G48" s="26"/>
      <c r="H48" s="26"/>
      <c r="I48" s="7"/>
      <c r="J48" s="7"/>
    </row>
    <row r="49" spans="1:12">
      <c r="A49" s="95"/>
      <c r="B49" s="7"/>
      <c r="C49" s="26"/>
      <c r="D49" s="26"/>
      <c r="E49" s="26"/>
      <c r="F49" s="26"/>
      <c r="G49" s="26"/>
      <c r="H49" s="26"/>
      <c r="I49" s="7"/>
      <c r="J49" s="7"/>
    </row>
    <row r="50" spans="1:12">
      <c r="A50" s="95"/>
      <c r="B50" s="7"/>
      <c r="C50" s="26"/>
      <c r="D50" s="26"/>
      <c r="E50" s="26"/>
      <c r="F50" s="26"/>
      <c r="G50" s="26"/>
      <c r="H50" s="26"/>
      <c r="I50" s="7"/>
      <c r="J50" s="7"/>
    </row>
    <row r="51" spans="1:12">
      <c r="A51" s="95"/>
      <c r="B51" s="7"/>
      <c r="C51" s="26"/>
      <c r="D51" s="26"/>
      <c r="E51" s="26"/>
      <c r="F51" s="26"/>
      <c r="G51" s="26"/>
      <c r="H51" s="26"/>
      <c r="I51" s="7"/>
      <c r="J51" s="7"/>
    </row>
    <row r="52" spans="1:12">
      <c r="A52" s="95"/>
      <c r="B52" s="7"/>
      <c r="C52" s="26"/>
      <c r="D52" s="26"/>
      <c r="E52" s="26"/>
      <c r="F52" s="26"/>
      <c r="G52" s="26"/>
      <c r="H52" s="26"/>
      <c r="I52" s="7"/>
      <c r="J52" s="7"/>
    </row>
    <row r="53" spans="1:12">
      <c r="A53" s="95"/>
      <c r="B53" s="7"/>
      <c r="C53" s="26"/>
      <c r="D53" s="26"/>
      <c r="E53" s="26"/>
      <c r="F53" s="26"/>
      <c r="G53" s="26"/>
      <c r="H53" s="26"/>
      <c r="I53" s="7"/>
      <c r="J53" s="7"/>
    </row>
    <row r="54" spans="1:12">
      <c r="A54" s="95"/>
      <c r="B54" s="7"/>
      <c r="C54" s="26"/>
      <c r="D54" s="26"/>
      <c r="E54" s="26"/>
      <c r="F54" s="26"/>
      <c r="G54" s="26"/>
      <c r="H54" s="26"/>
      <c r="I54" s="7"/>
      <c r="J54" s="7"/>
    </row>
    <row r="55" spans="1:12">
      <c r="A55" s="95"/>
      <c r="B55" s="7"/>
      <c r="C55" s="26"/>
      <c r="D55" s="26"/>
      <c r="E55" s="26"/>
      <c r="F55" s="26"/>
      <c r="G55" s="26"/>
      <c r="H55" s="26"/>
      <c r="I55" s="7"/>
      <c r="J55" s="781" t="s">
        <v>464</v>
      </c>
      <c r="K55" s="781"/>
    </row>
    <row r="56" spans="1:12">
      <c r="A56" s="95"/>
      <c r="B56" s="7"/>
      <c r="C56" s="26"/>
      <c r="D56" s="26"/>
      <c r="E56" s="26"/>
      <c r="F56" s="26"/>
      <c r="G56" s="26"/>
      <c r="H56" s="26"/>
      <c r="I56" s="7"/>
      <c r="J56" s="7"/>
    </row>
    <row r="57" spans="1:12" ht="15.75" thickBot="1">
      <c r="A57" s="102"/>
      <c r="B57" s="101"/>
      <c r="C57" s="101"/>
      <c r="D57" s="101"/>
      <c r="E57" s="101"/>
      <c r="F57" s="101"/>
      <c r="G57" s="101"/>
      <c r="H57" s="101"/>
      <c r="I57" s="101"/>
      <c r="J57" s="101"/>
      <c r="K57" s="166"/>
    </row>
    <row r="58" spans="1:12" ht="18.75">
      <c r="A58" s="95"/>
      <c r="B58" s="7"/>
      <c r="C58" s="501"/>
      <c r="D58" s="501"/>
      <c r="E58" s="501"/>
      <c r="F58" s="501"/>
      <c r="G58" s="501"/>
      <c r="H58" s="217"/>
      <c r="I58" s="99"/>
      <c r="J58" s="98"/>
      <c r="K58" s="162"/>
    </row>
    <row r="59" spans="1:12" ht="15" customHeight="1">
      <c r="A59" s="95"/>
      <c r="B59" s="7"/>
      <c r="C59" s="502"/>
      <c r="D59" s="502"/>
      <c r="E59" s="502"/>
      <c r="F59" s="502"/>
      <c r="G59" s="502"/>
      <c r="H59" s="216"/>
      <c r="I59" s="631"/>
      <c r="J59" s="718"/>
      <c r="K59" s="162"/>
    </row>
    <row r="60" spans="1:12" ht="15" customHeight="1">
      <c r="A60" s="95"/>
      <c r="B60" s="7"/>
      <c r="C60" s="502"/>
      <c r="D60" s="502"/>
      <c r="E60" s="502"/>
      <c r="F60" s="502"/>
      <c r="G60" s="502"/>
      <c r="H60" s="216"/>
      <c r="I60" s="631"/>
      <c r="J60" s="718"/>
      <c r="K60" s="162"/>
    </row>
    <row r="61" spans="1:12" ht="15.75" thickBot="1">
      <c r="A61" s="95"/>
      <c r="B61" s="7"/>
      <c r="C61" s="7"/>
      <c r="D61" s="7"/>
      <c r="E61" s="7"/>
      <c r="F61" s="7"/>
      <c r="G61" s="7"/>
      <c r="H61" s="7"/>
      <c r="I61" s="97"/>
      <c r="J61" s="273"/>
      <c r="K61" s="162"/>
    </row>
    <row r="62" spans="1:12">
      <c r="A62" s="95"/>
      <c r="B62" s="7"/>
      <c r="C62" s="214"/>
      <c r="D62" s="214"/>
      <c r="E62" s="214"/>
      <c r="F62" s="214"/>
      <c r="G62" s="214"/>
      <c r="H62" s="214"/>
      <c r="I62" s="214"/>
      <c r="J62" s="7"/>
      <c r="K62" s="162"/>
    </row>
    <row r="63" spans="1:12">
      <c r="A63" s="93"/>
      <c r="B63" s="92"/>
      <c r="C63" s="504"/>
      <c r="D63" s="504"/>
      <c r="E63" s="504"/>
      <c r="F63" s="504"/>
      <c r="G63" s="504"/>
      <c r="H63" s="212"/>
      <c r="I63" s="91"/>
      <c r="J63" s="281"/>
      <c r="K63" s="174"/>
    </row>
    <row r="64" spans="1:12">
      <c r="A64" s="775"/>
      <c r="B64" s="776"/>
      <c r="C64" s="776"/>
      <c r="D64" s="776"/>
      <c r="E64" s="776"/>
      <c r="F64" s="776"/>
      <c r="G64" s="776"/>
      <c r="H64" s="776"/>
      <c r="I64" s="776"/>
      <c r="J64" s="776"/>
      <c r="K64" s="776"/>
      <c r="L64" s="776"/>
    </row>
    <row r="65" spans="1:10">
      <c r="A65" s="95"/>
      <c r="B65" s="7"/>
      <c r="C65" s="26"/>
      <c r="D65" s="26"/>
      <c r="E65" s="26"/>
      <c r="F65" s="26"/>
      <c r="G65" s="26"/>
      <c r="H65" s="26"/>
      <c r="I65" s="7"/>
      <c r="J65" s="7"/>
    </row>
    <row r="66" spans="1:10">
      <c r="A66" s="95"/>
      <c r="B66" s="7"/>
      <c r="C66" s="26"/>
      <c r="D66" s="26"/>
      <c r="E66" s="26"/>
      <c r="F66" s="26"/>
      <c r="G66" s="26"/>
      <c r="H66" s="26"/>
      <c r="I66" s="7"/>
      <c r="J66" s="7"/>
    </row>
    <row r="67" spans="1:10">
      <c r="A67" s="95"/>
      <c r="B67" s="7"/>
      <c r="C67" s="26"/>
      <c r="D67" s="26"/>
      <c r="E67" s="26"/>
      <c r="F67" s="26"/>
      <c r="G67" s="26"/>
      <c r="H67" s="26"/>
      <c r="I67" s="7"/>
      <c r="J67" s="7"/>
    </row>
    <row r="68" spans="1:10">
      <c r="A68" s="95"/>
      <c r="B68" s="7"/>
      <c r="C68" s="26"/>
      <c r="D68" s="26"/>
      <c r="E68" s="26"/>
      <c r="F68" s="26"/>
      <c r="G68" s="26"/>
      <c r="H68" s="26"/>
      <c r="I68" s="7"/>
      <c r="J68" s="7"/>
    </row>
    <row r="69" spans="1:10">
      <c r="A69" s="95"/>
      <c r="B69" s="7"/>
      <c r="C69" s="26"/>
      <c r="D69" s="26"/>
      <c r="E69" s="26"/>
      <c r="F69" s="26"/>
      <c r="G69" s="26"/>
      <c r="H69" s="26"/>
      <c r="I69" s="7"/>
      <c r="J69" s="7"/>
    </row>
    <row r="70" spans="1:10">
      <c r="A70" s="95"/>
      <c r="B70" s="7"/>
      <c r="C70" s="26"/>
      <c r="D70" s="26"/>
      <c r="E70" s="26"/>
      <c r="F70" s="26"/>
      <c r="G70" s="26"/>
      <c r="H70" s="26"/>
      <c r="I70" s="7"/>
      <c r="J70" s="7"/>
    </row>
    <row r="71" spans="1:10">
      <c r="A71" s="95"/>
      <c r="B71" s="7"/>
      <c r="C71" s="26"/>
      <c r="D71" s="26"/>
      <c r="E71" s="26"/>
      <c r="F71" s="26"/>
      <c r="G71" s="26"/>
      <c r="H71" s="26"/>
      <c r="I71" s="7"/>
      <c r="J71" s="7"/>
    </row>
    <row r="72" spans="1:10">
      <c r="A72" s="95"/>
      <c r="B72" s="7"/>
      <c r="C72" s="26"/>
      <c r="D72" s="26"/>
      <c r="E72" s="26"/>
      <c r="F72" s="26"/>
      <c r="G72" s="26"/>
      <c r="H72" s="26"/>
      <c r="I72" s="7"/>
      <c r="J72" s="7"/>
    </row>
    <row r="73" spans="1:10">
      <c r="A73" s="95"/>
      <c r="B73" s="7"/>
      <c r="C73" s="26"/>
      <c r="D73" s="26"/>
      <c r="E73" s="26"/>
      <c r="F73" s="26"/>
      <c r="G73" s="26"/>
      <c r="H73" s="26"/>
      <c r="I73" s="7"/>
      <c r="J73" s="7"/>
    </row>
    <row r="74" spans="1:10">
      <c r="A74" s="95"/>
      <c r="B74" s="7"/>
      <c r="C74" s="26"/>
      <c r="D74" s="26"/>
      <c r="E74" s="26"/>
      <c r="F74" s="26"/>
      <c r="G74" s="26"/>
      <c r="H74" s="26"/>
      <c r="I74" s="7"/>
      <c r="J74" s="7"/>
    </row>
    <row r="75" spans="1:10">
      <c r="A75" s="95"/>
      <c r="B75" s="7"/>
      <c r="C75" s="26"/>
      <c r="D75" s="26"/>
      <c r="E75" s="26"/>
      <c r="F75" s="26"/>
      <c r="G75" s="26"/>
      <c r="H75" s="26"/>
      <c r="I75" s="7"/>
      <c r="J75" s="7"/>
    </row>
    <row r="76" spans="1:10">
      <c r="A76" s="95"/>
      <c r="B76" s="7"/>
      <c r="C76" s="26"/>
      <c r="D76" s="26"/>
      <c r="E76" s="26"/>
      <c r="F76" s="26"/>
      <c r="G76" s="26"/>
      <c r="H76" s="26"/>
      <c r="I76" s="7"/>
      <c r="J76" s="7"/>
    </row>
    <row r="77" spans="1:10">
      <c r="A77" s="95"/>
      <c r="B77" s="7"/>
      <c r="C77" s="26"/>
      <c r="D77" s="26"/>
      <c r="E77" s="26"/>
      <c r="F77" s="26"/>
      <c r="G77" s="26"/>
      <c r="H77" s="26"/>
      <c r="I77" s="7"/>
      <c r="J77" s="7"/>
    </row>
    <row r="78" spans="1:10">
      <c r="A78" s="95"/>
      <c r="B78" s="7"/>
      <c r="C78" s="26"/>
      <c r="D78" s="26"/>
      <c r="E78" s="26"/>
      <c r="F78" s="26"/>
      <c r="G78" s="26"/>
      <c r="H78" s="26"/>
      <c r="I78" s="7"/>
      <c r="J78" s="7"/>
    </row>
    <row r="79" spans="1:10">
      <c r="A79" s="95"/>
      <c r="B79" s="7"/>
      <c r="C79" s="26"/>
      <c r="D79" s="26"/>
      <c r="E79" s="26"/>
      <c r="F79" s="26"/>
      <c r="G79" s="26"/>
      <c r="H79" s="26"/>
      <c r="I79" s="7"/>
      <c r="J79" s="7"/>
    </row>
    <row r="80" spans="1:10">
      <c r="A80" s="95"/>
      <c r="B80" s="7"/>
      <c r="C80" s="26"/>
      <c r="D80" s="26"/>
      <c r="E80" s="26"/>
      <c r="F80" s="26"/>
      <c r="G80" s="26"/>
      <c r="H80" s="26"/>
      <c r="I80" s="7"/>
      <c r="J80" s="7"/>
    </row>
    <row r="81" spans="1:10">
      <c r="A81" s="95"/>
      <c r="B81" s="7"/>
      <c r="C81" s="26"/>
      <c r="D81" s="26"/>
      <c r="E81" s="26"/>
      <c r="F81" s="26"/>
      <c r="G81" s="26"/>
      <c r="H81" s="26"/>
      <c r="I81" s="7"/>
      <c r="J81" s="7"/>
    </row>
    <row r="82" spans="1:10">
      <c r="A82" s="95"/>
      <c r="B82" s="7"/>
      <c r="C82" s="26"/>
      <c r="D82" s="26"/>
      <c r="E82" s="26"/>
      <c r="F82" s="26"/>
      <c r="G82" s="26"/>
      <c r="H82" s="26"/>
      <c r="I82" s="7"/>
      <c r="J82" s="7"/>
    </row>
    <row r="83" spans="1:10">
      <c r="A83" s="95"/>
      <c r="B83" s="7"/>
      <c r="C83" s="26"/>
      <c r="D83" s="26"/>
      <c r="E83" s="26"/>
      <c r="F83" s="26"/>
      <c r="G83" s="26"/>
      <c r="H83" s="26"/>
      <c r="I83" s="7"/>
      <c r="J83" s="7"/>
    </row>
    <row r="84" spans="1:10">
      <c r="A84" s="95"/>
      <c r="B84" s="7"/>
      <c r="C84" s="26"/>
      <c r="D84" s="26"/>
      <c r="E84" s="26"/>
      <c r="F84" s="26"/>
      <c r="G84" s="26"/>
      <c r="H84" s="26"/>
      <c r="I84" s="7"/>
      <c r="J84" s="7"/>
    </row>
    <row r="85" spans="1:10">
      <c r="A85" s="95"/>
      <c r="B85" s="7"/>
      <c r="C85" s="26"/>
      <c r="D85" s="26"/>
      <c r="E85" s="26"/>
      <c r="F85" s="26"/>
      <c r="G85" s="26"/>
      <c r="H85" s="26"/>
      <c r="I85" s="7"/>
      <c r="J85" s="7"/>
    </row>
    <row r="86" spans="1:10">
      <c r="A86" s="95"/>
      <c r="B86" s="7"/>
      <c r="C86" s="26"/>
      <c r="D86" s="26"/>
      <c r="E86" s="26"/>
      <c r="F86" s="26"/>
      <c r="G86" s="26"/>
      <c r="H86" s="26"/>
      <c r="I86" s="7"/>
      <c r="J86" s="7"/>
    </row>
    <row r="87" spans="1:10">
      <c r="A87" s="95"/>
      <c r="B87" s="7"/>
      <c r="C87" s="26"/>
      <c r="D87" s="26"/>
      <c r="E87" s="26"/>
      <c r="F87" s="26"/>
      <c r="G87" s="26"/>
      <c r="H87" s="26"/>
      <c r="I87" s="7"/>
      <c r="J87" s="7"/>
    </row>
    <row r="88" spans="1:10">
      <c r="A88" s="95"/>
      <c r="B88" s="7"/>
      <c r="C88" s="26"/>
      <c r="D88" s="26"/>
      <c r="E88" s="26"/>
      <c r="F88" s="26"/>
      <c r="G88" s="26"/>
      <c r="H88" s="26"/>
      <c r="I88" s="7"/>
      <c r="J88" s="7"/>
    </row>
    <row r="89" spans="1:10">
      <c r="A89" s="95"/>
      <c r="B89" s="7"/>
      <c r="C89" s="26"/>
      <c r="D89" s="26"/>
      <c r="E89" s="26"/>
      <c r="F89" s="26"/>
      <c r="G89" s="26"/>
      <c r="H89" s="26"/>
      <c r="I89" s="7"/>
      <c r="J89" s="7"/>
    </row>
    <row r="90" spans="1:10">
      <c r="A90" s="95"/>
      <c r="B90" s="7"/>
      <c r="C90" s="26"/>
      <c r="D90" s="26"/>
      <c r="E90" s="26"/>
      <c r="F90" s="26"/>
      <c r="G90" s="26"/>
      <c r="H90" s="26"/>
      <c r="I90" s="7"/>
      <c r="J90" s="7"/>
    </row>
    <row r="91" spans="1:10">
      <c r="A91" s="95"/>
      <c r="B91" s="7"/>
      <c r="C91" s="26"/>
      <c r="D91" s="26"/>
      <c r="E91" s="26"/>
      <c r="F91" s="26"/>
      <c r="G91" s="26"/>
      <c r="H91" s="26"/>
      <c r="I91" s="7"/>
      <c r="J91" s="7"/>
    </row>
    <row r="92" spans="1:10">
      <c r="A92" s="95"/>
      <c r="B92" s="7"/>
      <c r="C92" s="26"/>
      <c r="D92" s="26"/>
      <c r="E92" s="26"/>
      <c r="F92" s="26"/>
      <c r="G92" s="26"/>
      <c r="H92" s="26"/>
      <c r="I92" s="7"/>
      <c r="J92" s="7"/>
    </row>
    <row r="93" spans="1:10">
      <c r="A93" s="95"/>
      <c r="B93" s="7"/>
      <c r="C93" s="26"/>
      <c r="D93" s="26"/>
      <c r="E93" s="26"/>
      <c r="F93" s="26"/>
      <c r="G93" s="26"/>
      <c r="H93" s="26"/>
      <c r="I93" s="7"/>
      <c r="J93" s="7"/>
    </row>
    <row r="94" spans="1:10">
      <c r="A94" s="95"/>
      <c r="B94" s="7"/>
      <c r="C94" s="26"/>
      <c r="D94" s="26"/>
      <c r="E94" s="26"/>
      <c r="F94" s="26"/>
      <c r="G94" s="26"/>
      <c r="H94" s="26"/>
      <c r="I94" s="7"/>
      <c r="J94" s="7"/>
    </row>
    <row r="95" spans="1:10">
      <c r="A95" s="95"/>
      <c r="B95" s="7"/>
      <c r="C95" s="26"/>
      <c r="D95" s="26"/>
      <c r="E95" s="26"/>
      <c r="F95" s="26"/>
      <c r="G95" s="26"/>
      <c r="H95" s="26"/>
      <c r="I95" s="7"/>
      <c r="J95" s="7"/>
    </row>
    <row r="96" spans="1:10">
      <c r="A96" s="95"/>
      <c r="B96" s="7"/>
      <c r="C96" s="26"/>
      <c r="D96" s="26"/>
      <c r="E96" s="26"/>
      <c r="F96" s="26"/>
      <c r="G96" s="26"/>
      <c r="H96" s="26"/>
      <c r="I96" s="7"/>
      <c r="J96" s="7"/>
    </row>
    <row r="97" spans="1:11">
      <c r="A97" s="95"/>
      <c r="B97" s="7"/>
      <c r="C97" s="26"/>
      <c r="D97" s="26"/>
      <c r="E97" s="26"/>
      <c r="F97" s="26"/>
      <c r="G97" s="26"/>
      <c r="H97" s="26"/>
      <c r="I97" s="7"/>
      <c r="J97" s="7"/>
    </row>
    <row r="98" spans="1:11">
      <c r="A98" s="95"/>
      <c r="B98" s="7"/>
      <c r="C98" s="26"/>
      <c r="D98" s="26"/>
      <c r="E98" s="26"/>
      <c r="F98" s="26"/>
      <c r="G98" s="26"/>
      <c r="H98" s="26"/>
      <c r="I98" s="7"/>
      <c r="J98" s="7"/>
    </row>
    <row r="99" spans="1:11">
      <c r="A99" s="95"/>
      <c r="B99" s="7"/>
      <c r="C99" s="26"/>
      <c r="D99" s="26"/>
      <c r="E99" s="26"/>
      <c r="F99" s="26"/>
      <c r="G99" s="26"/>
      <c r="H99" s="26"/>
      <c r="I99" s="7"/>
      <c r="J99" s="7"/>
    </row>
    <row r="100" spans="1:11">
      <c r="A100" s="95"/>
      <c r="B100" s="7"/>
      <c r="C100" s="26"/>
      <c r="D100" s="26"/>
      <c r="E100" s="26"/>
      <c r="F100" s="26"/>
      <c r="G100" s="26"/>
      <c r="H100" s="26"/>
      <c r="I100" s="7"/>
      <c r="J100" s="7"/>
    </row>
    <row r="101" spans="1:11">
      <c r="A101" s="95"/>
      <c r="B101" s="7"/>
      <c r="C101" s="26"/>
      <c r="D101" s="26"/>
      <c r="E101" s="26"/>
      <c r="F101" s="26"/>
      <c r="G101" s="26"/>
      <c r="H101" s="26"/>
      <c r="I101" s="7"/>
      <c r="J101" s="7"/>
    </row>
    <row r="102" spans="1:11">
      <c r="A102" s="95"/>
      <c r="B102" s="7"/>
      <c r="C102" s="26"/>
      <c r="D102" s="26"/>
      <c r="E102" s="26"/>
      <c r="F102" s="26"/>
      <c r="G102" s="26"/>
      <c r="H102" s="26"/>
      <c r="I102" s="7"/>
      <c r="J102" s="7"/>
    </row>
    <row r="103" spans="1:11">
      <c r="A103" s="95"/>
      <c r="B103" s="7"/>
      <c r="C103" s="26"/>
      <c r="D103" s="26"/>
      <c r="E103" s="26"/>
      <c r="F103" s="26"/>
      <c r="G103" s="26"/>
      <c r="H103" s="26"/>
      <c r="I103" s="7"/>
      <c r="J103" s="7"/>
    </row>
    <row r="104" spans="1:11">
      <c r="A104" s="95"/>
      <c r="B104" s="7"/>
      <c r="C104" s="26"/>
      <c r="D104" s="26"/>
      <c r="E104" s="26"/>
      <c r="F104" s="26"/>
      <c r="G104" s="26"/>
      <c r="H104" s="26"/>
      <c r="I104" s="7"/>
      <c r="J104" s="7"/>
    </row>
    <row r="105" spans="1:11">
      <c r="A105" s="95"/>
      <c r="B105" s="7"/>
      <c r="C105" s="26"/>
      <c r="D105" s="26"/>
      <c r="E105" s="26"/>
      <c r="F105" s="26"/>
      <c r="G105" s="26"/>
      <c r="H105" s="26"/>
      <c r="I105" s="7"/>
      <c r="J105" s="7"/>
    </row>
    <row r="106" spans="1:11">
      <c r="A106" s="95"/>
      <c r="B106" s="7"/>
      <c r="C106" s="26"/>
      <c r="D106" s="26"/>
      <c r="E106" s="26"/>
      <c r="F106" s="26"/>
      <c r="G106" s="26"/>
      <c r="H106" s="26"/>
      <c r="I106" s="7"/>
      <c r="J106" s="7"/>
    </row>
    <row r="107" spans="1:11">
      <c r="A107" s="95"/>
      <c r="B107" s="7"/>
      <c r="C107" s="26"/>
      <c r="D107" s="26"/>
      <c r="E107" s="26"/>
      <c r="F107" s="26"/>
      <c r="G107" s="26"/>
      <c r="H107" s="26"/>
      <c r="I107" s="7"/>
      <c r="J107" s="7"/>
    </row>
    <row r="108" spans="1:11">
      <c r="A108" s="95"/>
      <c r="B108" s="7"/>
      <c r="C108" s="26"/>
      <c r="D108" s="26"/>
      <c r="E108" s="26"/>
      <c r="F108" s="26"/>
      <c r="G108" s="26"/>
      <c r="H108" s="26"/>
      <c r="I108" s="7"/>
      <c r="J108" s="7"/>
    </row>
    <row r="109" spans="1:11">
      <c r="A109" s="95"/>
      <c r="B109" s="7"/>
      <c r="C109" s="26"/>
      <c r="D109" s="26"/>
      <c r="E109" s="26"/>
      <c r="F109" s="26"/>
      <c r="G109" s="26"/>
      <c r="H109" s="26"/>
      <c r="I109" s="7"/>
      <c r="J109" s="7"/>
    </row>
    <row r="110" spans="1:11">
      <c r="A110" s="95"/>
      <c r="B110" s="7"/>
      <c r="C110" s="26"/>
      <c r="D110" s="26"/>
      <c r="E110" s="26"/>
      <c r="F110" s="26"/>
      <c r="G110" s="26"/>
      <c r="H110" s="26"/>
      <c r="I110" s="7"/>
      <c r="J110" s="781"/>
      <c r="K110" s="781"/>
    </row>
    <row r="111" spans="1:11" ht="15.75" thickBot="1">
      <c r="A111" s="102"/>
      <c r="B111" s="101"/>
      <c r="C111" s="101"/>
      <c r="D111" s="101"/>
      <c r="E111" s="101"/>
      <c r="F111" s="101"/>
      <c r="G111" s="101"/>
      <c r="H111" s="101"/>
      <c r="I111" s="101"/>
      <c r="J111" s="101"/>
      <c r="K111" s="277"/>
    </row>
    <row r="112" spans="1:11" ht="18.75">
      <c r="A112" s="95"/>
      <c r="B112" s="7"/>
      <c r="C112" s="501"/>
      <c r="D112" s="501"/>
      <c r="E112" s="501"/>
      <c r="F112" s="501"/>
      <c r="G112" s="501"/>
      <c r="H112" s="217"/>
      <c r="I112" s="99"/>
      <c r="J112" s="98"/>
      <c r="K112" s="276"/>
    </row>
    <row r="113" spans="1:12" ht="15" customHeight="1">
      <c r="A113" s="95"/>
      <c r="B113" s="7"/>
      <c r="C113" s="502"/>
      <c r="D113" s="502"/>
      <c r="E113" s="502"/>
      <c r="F113" s="502"/>
      <c r="G113" s="502"/>
      <c r="H113" s="216"/>
      <c r="I113" s="631"/>
      <c r="J113" s="718"/>
      <c r="K113" s="276"/>
    </row>
    <row r="114" spans="1:12" ht="15" customHeight="1">
      <c r="A114" s="95"/>
      <c r="B114" s="7"/>
      <c r="C114" s="502"/>
      <c r="D114" s="502"/>
      <c r="E114" s="502"/>
      <c r="F114" s="502"/>
      <c r="G114" s="502"/>
      <c r="H114" s="216"/>
      <c r="I114" s="631"/>
      <c r="J114" s="718"/>
      <c r="K114" s="276"/>
    </row>
    <row r="115" spans="1:12" ht="15.75" thickBot="1">
      <c r="A115" s="95"/>
      <c r="B115" s="7"/>
      <c r="C115" s="7"/>
      <c r="D115" s="7"/>
      <c r="E115" s="7"/>
      <c r="F115" s="7"/>
      <c r="G115" s="7"/>
      <c r="H115" s="7"/>
      <c r="I115" s="97"/>
      <c r="J115" s="273"/>
      <c r="K115" s="276"/>
    </row>
    <row r="116" spans="1:12">
      <c r="A116" s="95"/>
      <c r="B116" s="7"/>
      <c r="C116" s="214"/>
      <c r="D116" s="214"/>
      <c r="E116" s="214"/>
      <c r="F116" s="214"/>
      <c r="G116" s="214"/>
      <c r="H116" s="214"/>
      <c r="I116" s="214"/>
      <c r="J116" s="7"/>
      <c r="K116" s="276"/>
    </row>
    <row r="117" spans="1:12">
      <c r="A117" s="93"/>
      <c r="B117" s="92"/>
      <c r="C117" s="504"/>
      <c r="D117" s="504"/>
      <c r="E117" s="504"/>
      <c r="F117" s="504"/>
      <c r="G117" s="504"/>
      <c r="H117" s="212"/>
      <c r="I117" s="91"/>
      <c r="J117" s="211"/>
      <c r="K117" s="275"/>
    </row>
    <row r="118" spans="1:12">
      <c r="A118" s="776"/>
      <c r="B118" s="776"/>
      <c r="C118" s="776"/>
      <c r="D118" s="776"/>
      <c r="E118" s="776"/>
      <c r="F118" s="776"/>
      <c r="G118" s="776"/>
      <c r="H118" s="776"/>
      <c r="I118" s="776"/>
      <c r="J118" s="776"/>
      <c r="K118" s="776"/>
      <c r="L118" s="776"/>
    </row>
    <row r="165" spans="1:12">
      <c r="J165" s="781" t="s">
        <v>334</v>
      </c>
      <c r="K165" s="781"/>
    </row>
    <row r="166" spans="1:12" ht="15.75" thickBot="1">
      <c r="A166" s="102"/>
      <c r="B166" s="101"/>
      <c r="C166" s="101"/>
      <c r="D166" s="101"/>
      <c r="E166" s="101"/>
      <c r="F166" s="101"/>
      <c r="G166" s="101"/>
      <c r="H166" s="101"/>
      <c r="I166" s="101"/>
      <c r="J166" s="101"/>
      <c r="K166" s="277"/>
    </row>
    <row r="167" spans="1:12" ht="18.75">
      <c r="A167" s="95"/>
      <c r="B167" s="7"/>
      <c r="C167" s="501" t="s">
        <v>113</v>
      </c>
      <c r="D167" s="501"/>
      <c r="E167" s="501"/>
      <c r="F167" s="501"/>
      <c r="G167" s="501"/>
      <c r="H167" s="217"/>
      <c r="I167" s="99" t="s">
        <v>112</v>
      </c>
      <c r="J167" s="98"/>
      <c r="K167" s="276"/>
    </row>
    <row r="168" spans="1:12" ht="15" customHeight="1">
      <c r="A168" s="95"/>
      <c r="B168" s="7"/>
      <c r="C168" s="502" t="s">
        <v>111</v>
      </c>
      <c r="D168" s="502"/>
      <c r="E168" s="502"/>
      <c r="F168" s="502"/>
      <c r="G168" s="502"/>
      <c r="H168" s="216"/>
      <c r="I168" s="631" t="s">
        <v>110</v>
      </c>
      <c r="J168" s="718"/>
      <c r="K168" s="276"/>
    </row>
    <row r="169" spans="1:12" ht="15" customHeight="1">
      <c r="A169" s="95"/>
      <c r="B169" s="7"/>
      <c r="C169" s="502"/>
      <c r="D169" s="502"/>
      <c r="E169" s="502"/>
      <c r="F169" s="502"/>
      <c r="G169" s="502"/>
      <c r="H169" s="216"/>
      <c r="I169" s="631"/>
      <c r="J169" s="718"/>
      <c r="K169" s="276"/>
    </row>
    <row r="170" spans="1:12" ht="15.75" thickBot="1">
      <c r="A170" s="95"/>
      <c r="B170" s="7"/>
      <c r="C170" s="7"/>
      <c r="D170" s="7"/>
      <c r="E170" s="7"/>
      <c r="F170" s="7"/>
      <c r="G170" s="7"/>
      <c r="H170" s="7"/>
      <c r="I170" s="97" t="s">
        <v>11</v>
      </c>
      <c r="J170" s="273">
        <f>J115</f>
        <v>0</v>
      </c>
      <c r="K170" s="276"/>
    </row>
    <row r="171" spans="1:12">
      <c r="A171" s="95"/>
      <c r="B171" s="7"/>
      <c r="C171" s="214" t="s">
        <v>109</v>
      </c>
      <c r="D171" s="214" t="s">
        <v>239</v>
      </c>
      <c r="E171" s="214"/>
      <c r="F171" s="214"/>
      <c r="G171" s="214"/>
      <c r="H171" s="214"/>
      <c r="I171" s="214"/>
      <c r="J171" s="7"/>
      <c r="K171" s="276"/>
    </row>
    <row r="172" spans="1:12">
      <c r="A172" s="93"/>
      <c r="B172" s="92"/>
      <c r="C172" s="504" t="s">
        <v>108</v>
      </c>
      <c r="D172" s="504"/>
      <c r="E172" s="504"/>
      <c r="F172" s="504"/>
      <c r="G172" s="504"/>
      <c r="H172" s="212"/>
      <c r="I172" s="92" t="s">
        <v>107</v>
      </c>
      <c r="J172" s="211">
        <f>J117</f>
        <v>0</v>
      </c>
      <c r="K172" s="275"/>
    </row>
    <row r="173" spans="1:12">
      <c r="A173" s="775">
        <f>A118</f>
        <v>0</v>
      </c>
      <c r="B173" s="776"/>
      <c r="C173" s="776"/>
      <c r="D173" s="776"/>
      <c r="E173" s="776"/>
      <c r="F173" s="776"/>
      <c r="G173" s="776"/>
      <c r="H173" s="776"/>
      <c r="I173" s="776"/>
      <c r="J173" s="776"/>
      <c r="K173" s="776"/>
      <c r="L173" s="776"/>
    </row>
    <row r="174" spans="1:12">
      <c r="A174" s="95"/>
      <c r="B174" s="7"/>
      <c r="C174" s="26"/>
      <c r="D174" s="26"/>
      <c r="E174" s="26"/>
      <c r="F174" s="26"/>
      <c r="G174" s="26"/>
      <c r="H174" s="26"/>
      <c r="I174" s="7"/>
      <c r="J174" s="7"/>
    </row>
    <row r="175" spans="1:12">
      <c r="A175" s="95"/>
      <c r="B175" s="7"/>
      <c r="C175" s="26"/>
      <c r="D175" s="26"/>
      <c r="E175" s="26"/>
      <c r="F175" s="26"/>
      <c r="G175" s="26"/>
      <c r="H175" s="26"/>
      <c r="I175" s="7"/>
      <c r="J175" s="7"/>
    </row>
    <row r="176" spans="1:12">
      <c r="A176" s="95"/>
      <c r="B176" s="7"/>
      <c r="C176" s="26"/>
      <c r="D176" s="26"/>
      <c r="E176" s="26"/>
      <c r="F176" s="26"/>
      <c r="G176" s="26"/>
      <c r="H176" s="26"/>
      <c r="I176" s="7"/>
      <c r="J176" s="7"/>
    </row>
    <row r="177" spans="1:10">
      <c r="A177" s="95"/>
      <c r="B177" s="7"/>
      <c r="C177" s="26"/>
      <c r="D177" s="26"/>
      <c r="E177" s="26"/>
      <c r="F177" s="26"/>
      <c r="G177" s="26"/>
      <c r="H177" s="26"/>
      <c r="I177" s="7"/>
      <c r="J177" s="7"/>
    </row>
    <row r="178" spans="1:10">
      <c r="A178" s="95"/>
      <c r="B178" s="7"/>
      <c r="C178" s="26"/>
      <c r="D178" s="26"/>
      <c r="E178" s="26"/>
      <c r="F178" s="26"/>
      <c r="G178" s="26"/>
      <c r="H178" s="26"/>
      <c r="I178" s="7"/>
      <c r="J178" s="7"/>
    </row>
    <row r="179" spans="1:10">
      <c r="A179" s="95"/>
      <c r="B179" s="7"/>
      <c r="C179" s="26"/>
      <c r="D179" s="26"/>
      <c r="E179" s="26"/>
      <c r="F179" s="26"/>
      <c r="G179" s="26"/>
      <c r="H179" s="26"/>
      <c r="I179" s="7"/>
      <c r="J179" s="7"/>
    </row>
    <row r="180" spans="1:10">
      <c r="A180" s="95"/>
      <c r="B180" s="7"/>
      <c r="C180" s="26"/>
      <c r="D180" s="26"/>
      <c r="E180" s="26"/>
      <c r="F180" s="26"/>
      <c r="G180" s="26"/>
      <c r="H180" s="26"/>
      <c r="I180" s="7"/>
      <c r="J180" s="7"/>
    </row>
    <row r="181" spans="1:10">
      <c r="A181" s="95"/>
      <c r="B181" s="7"/>
      <c r="C181" s="26"/>
      <c r="D181" s="26"/>
      <c r="E181" s="26"/>
      <c r="F181" s="26"/>
      <c r="G181" s="26"/>
      <c r="H181" s="26"/>
      <c r="I181" s="7"/>
      <c r="J181" s="7"/>
    </row>
    <row r="182" spans="1:10">
      <c r="A182" s="95"/>
      <c r="B182" s="7"/>
      <c r="C182" s="26"/>
      <c r="D182" s="26"/>
      <c r="E182" s="26"/>
      <c r="F182" s="26"/>
      <c r="G182" s="26"/>
      <c r="H182" s="26"/>
      <c r="I182" s="7"/>
      <c r="J182" s="7"/>
    </row>
    <row r="183" spans="1:10">
      <c r="A183" s="95"/>
      <c r="B183" s="7"/>
      <c r="C183" s="26"/>
      <c r="D183" s="26"/>
      <c r="E183" s="26"/>
      <c r="F183" s="26"/>
      <c r="G183" s="26"/>
      <c r="H183" s="26"/>
      <c r="I183" s="7"/>
      <c r="J183" s="7"/>
    </row>
    <row r="184" spans="1:10">
      <c r="A184" s="95"/>
      <c r="B184" s="7"/>
      <c r="C184" s="26"/>
      <c r="D184" s="26"/>
      <c r="E184" s="26"/>
      <c r="F184" s="26"/>
      <c r="G184" s="26"/>
      <c r="H184" s="26"/>
      <c r="I184" s="7"/>
      <c r="J184" s="7"/>
    </row>
    <row r="185" spans="1:10">
      <c r="A185" s="95"/>
      <c r="B185" s="7"/>
      <c r="C185" s="26"/>
      <c r="D185" s="26"/>
      <c r="E185" s="26"/>
      <c r="F185" s="26"/>
      <c r="G185" s="26"/>
      <c r="H185" s="26"/>
      <c r="I185" s="7"/>
      <c r="J185" s="7"/>
    </row>
    <row r="186" spans="1:10">
      <c r="A186" s="95"/>
      <c r="B186" s="7"/>
      <c r="C186" s="26"/>
      <c r="D186" s="26"/>
      <c r="E186" s="26"/>
      <c r="F186" s="26"/>
      <c r="G186" s="26"/>
      <c r="H186" s="26"/>
      <c r="I186" s="7"/>
      <c r="J186" s="7"/>
    </row>
    <row r="187" spans="1:10">
      <c r="A187" s="95"/>
      <c r="B187" s="7"/>
      <c r="C187" s="26"/>
      <c r="D187" s="26"/>
      <c r="E187" s="26"/>
      <c r="F187" s="26"/>
      <c r="G187" s="26"/>
      <c r="H187" s="26"/>
      <c r="I187" s="7"/>
      <c r="J187" s="7"/>
    </row>
    <row r="188" spans="1:10">
      <c r="A188" s="95"/>
      <c r="B188" s="7"/>
      <c r="C188" s="26"/>
      <c r="D188" s="26"/>
      <c r="E188" s="26"/>
      <c r="F188" s="26"/>
      <c r="G188" s="26"/>
      <c r="H188" s="26"/>
      <c r="I188" s="7"/>
      <c r="J188" s="7"/>
    </row>
    <row r="189" spans="1:10">
      <c r="A189" s="95"/>
      <c r="B189" s="7"/>
      <c r="C189" s="26"/>
      <c r="D189" s="26"/>
      <c r="E189" s="26"/>
      <c r="F189" s="26"/>
      <c r="G189" s="26"/>
      <c r="H189" s="26"/>
      <c r="I189" s="7"/>
      <c r="J189" s="7"/>
    </row>
    <row r="190" spans="1:10">
      <c r="A190" s="95"/>
      <c r="B190" s="7"/>
      <c r="C190" s="26"/>
      <c r="D190" s="26"/>
      <c r="E190" s="26"/>
      <c r="F190" s="26"/>
      <c r="G190" s="26"/>
      <c r="H190" s="26"/>
      <c r="I190" s="7"/>
      <c r="J190" s="7"/>
    </row>
    <row r="191" spans="1:10">
      <c r="A191" s="95"/>
      <c r="B191" s="7"/>
      <c r="C191" s="26"/>
      <c r="D191" s="26"/>
      <c r="E191" s="26"/>
      <c r="F191" s="26"/>
      <c r="G191" s="26"/>
      <c r="H191" s="26"/>
      <c r="I191" s="7"/>
      <c r="J191" s="7"/>
    </row>
    <row r="192" spans="1:10">
      <c r="A192" s="95"/>
      <c r="B192" s="7"/>
      <c r="C192" s="26"/>
      <c r="D192" s="26"/>
      <c r="E192" s="26"/>
      <c r="F192" s="26"/>
      <c r="G192" s="26"/>
      <c r="H192" s="26"/>
      <c r="I192" s="7"/>
      <c r="J192" s="7"/>
    </row>
    <row r="193" spans="1:10">
      <c r="A193" s="95"/>
      <c r="B193" s="7"/>
      <c r="C193" s="26"/>
      <c r="D193" s="26"/>
      <c r="E193" s="26"/>
      <c r="F193" s="26"/>
      <c r="G193" s="26"/>
      <c r="H193" s="26"/>
      <c r="I193" s="7"/>
      <c r="J193" s="7"/>
    </row>
    <row r="194" spans="1:10">
      <c r="A194" s="95"/>
      <c r="B194" s="7"/>
      <c r="C194" s="26"/>
      <c r="D194" s="26"/>
      <c r="E194" s="26"/>
      <c r="F194" s="26"/>
      <c r="G194" s="26"/>
      <c r="H194" s="26"/>
      <c r="I194" s="7"/>
      <c r="J194" s="7"/>
    </row>
    <row r="195" spans="1:10">
      <c r="A195" s="95"/>
      <c r="B195" s="7"/>
      <c r="C195" s="26"/>
      <c r="D195" s="26"/>
      <c r="E195" s="26"/>
      <c r="F195" s="26"/>
      <c r="G195" s="26"/>
      <c r="H195" s="26"/>
      <c r="I195" s="7"/>
      <c r="J195" s="7"/>
    </row>
    <row r="196" spans="1:10">
      <c r="A196" s="95"/>
      <c r="B196" s="7"/>
      <c r="C196" s="26"/>
      <c r="D196" s="26"/>
      <c r="E196" s="26"/>
      <c r="F196" s="26"/>
      <c r="G196" s="26"/>
      <c r="H196" s="26"/>
      <c r="I196" s="7"/>
      <c r="J196" s="7"/>
    </row>
    <row r="197" spans="1:10">
      <c r="A197" s="95"/>
      <c r="B197" s="7"/>
      <c r="C197" s="26"/>
      <c r="D197" s="26"/>
      <c r="E197" s="26"/>
      <c r="F197" s="26"/>
      <c r="G197" s="26"/>
      <c r="H197" s="26"/>
      <c r="I197" s="7"/>
      <c r="J197" s="7"/>
    </row>
    <row r="198" spans="1:10">
      <c r="A198" s="95"/>
      <c r="B198" s="7"/>
      <c r="C198" s="26"/>
      <c r="D198" s="26"/>
      <c r="E198" s="26"/>
      <c r="F198" s="26"/>
      <c r="G198" s="26"/>
      <c r="H198" s="26"/>
      <c r="I198" s="7"/>
      <c r="J198" s="7"/>
    </row>
    <row r="199" spans="1:10">
      <c r="A199" s="95"/>
      <c r="B199" s="7"/>
      <c r="C199" s="26"/>
      <c r="D199" s="26"/>
      <c r="E199" s="26"/>
      <c r="F199" s="26"/>
      <c r="G199" s="26"/>
      <c r="H199" s="26"/>
      <c r="I199" s="7"/>
      <c r="J199" s="7"/>
    </row>
    <row r="200" spans="1:10">
      <c r="A200" s="95"/>
      <c r="B200" s="7"/>
      <c r="C200" s="26"/>
      <c r="D200" s="26"/>
      <c r="E200" s="26"/>
      <c r="F200" s="26"/>
      <c r="G200" s="26"/>
      <c r="H200" s="26"/>
      <c r="I200" s="7"/>
      <c r="J200" s="7"/>
    </row>
    <row r="201" spans="1:10">
      <c r="A201" s="95"/>
      <c r="B201" s="7"/>
      <c r="C201" s="26"/>
      <c r="D201" s="26"/>
      <c r="E201" s="26"/>
      <c r="F201" s="26"/>
      <c r="G201" s="26"/>
      <c r="H201" s="26"/>
      <c r="I201" s="7"/>
      <c r="J201" s="7"/>
    </row>
    <row r="202" spans="1:10">
      <c r="A202" s="95"/>
      <c r="B202" s="7"/>
      <c r="C202" s="26"/>
      <c r="D202" s="26"/>
      <c r="E202" s="26"/>
      <c r="F202" s="26"/>
      <c r="G202" s="26"/>
      <c r="H202" s="26"/>
      <c r="I202" s="7"/>
      <c r="J202" s="7"/>
    </row>
    <row r="203" spans="1:10">
      <c r="A203" s="95"/>
      <c r="B203" s="7"/>
      <c r="C203" s="26"/>
      <c r="D203" s="26"/>
      <c r="E203" s="26"/>
      <c r="F203" s="26"/>
      <c r="G203" s="26"/>
      <c r="H203" s="26"/>
      <c r="I203" s="7"/>
      <c r="J203" s="7"/>
    </row>
    <row r="204" spans="1:10">
      <c r="A204" s="95"/>
      <c r="B204" s="7"/>
      <c r="C204" s="26"/>
      <c r="D204" s="26"/>
      <c r="E204" s="26"/>
      <c r="F204" s="26"/>
      <c r="G204" s="26"/>
      <c r="H204" s="26"/>
      <c r="I204" s="7"/>
      <c r="J204" s="7"/>
    </row>
    <row r="205" spans="1:10">
      <c r="A205" s="95"/>
      <c r="B205" s="7"/>
      <c r="C205" s="26"/>
      <c r="D205" s="26"/>
      <c r="E205" s="26"/>
      <c r="F205" s="26"/>
      <c r="G205" s="26"/>
      <c r="H205" s="26"/>
      <c r="I205" s="7"/>
      <c r="J205" s="7"/>
    </row>
    <row r="206" spans="1:10">
      <c r="A206" s="95"/>
      <c r="B206" s="7"/>
      <c r="C206" s="26"/>
      <c r="D206" s="26"/>
      <c r="E206" s="26"/>
      <c r="F206" s="26"/>
      <c r="G206" s="26"/>
      <c r="H206" s="26"/>
      <c r="I206" s="7"/>
      <c r="J206" s="7"/>
    </row>
    <row r="207" spans="1:10">
      <c r="A207" s="95"/>
      <c r="B207" s="7"/>
      <c r="C207" s="26"/>
      <c r="D207" s="26"/>
      <c r="E207" s="26"/>
      <c r="F207" s="26"/>
      <c r="G207" s="26"/>
      <c r="H207" s="26"/>
      <c r="I207" s="7"/>
      <c r="J207" s="7"/>
    </row>
    <row r="208" spans="1:10">
      <c r="A208" s="95"/>
      <c r="B208" s="7"/>
      <c r="C208" s="26"/>
      <c r="D208" s="26"/>
      <c r="E208" s="26"/>
      <c r="F208" s="26"/>
      <c r="G208" s="26"/>
      <c r="H208" s="26"/>
      <c r="I208" s="7"/>
      <c r="J208" s="7"/>
    </row>
    <row r="209" spans="1:11">
      <c r="A209" s="95"/>
      <c r="B209" s="7"/>
      <c r="C209" s="26"/>
      <c r="D209" s="26"/>
      <c r="E209" s="26"/>
      <c r="F209" s="26"/>
      <c r="G209" s="26"/>
      <c r="H209" s="26"/>
      <c r="I209" s="7"/>
      <c r="J209" s="7"/>
    </row>
    <row r="210" spans="1:11">
      <c r="A210" s="95"/>
      <c r="B210" s="7"/>
      <c r="C210" s="26"/>
      <c r="D210" s="26"/>
      <c r="E210" s="26"/>
      <c r="F210" s="26"/>
      <c r="G210" s="26"/>
      <c r="H210" s="26"/>
      <c r="I210" s="7"/>
      <c r="J210" s="7"/>
    </row>
    <row r="211" spans="1:11">
      <c r="A211" s="95"/>
      <c r="B211" s="7"/>
      <c r="C211" s="26"/>
      <c r="D211" s="26"/>
      <c r="E211" s="26"/>
      <c r="F211" s="26"/>
      <c r="G211" s="26"/>
      <c r="H211" s="26"/>
      <c r="I211" s="7"/>
      <c r="J211" s="7"/>
    </row>
    <row r="212" spans="1:11">
      <c r="A212" s="95"/>
      <c r="B212" s="7"/>
      <c r="C212" s="26"/>
      <c r="D212" s="26"/>
      <c r="E212" s="26"/>
      <c r="F212" s="26"/>
      <c r="G212" s="26"/>
      <c r="H212" s="26"/>
      <c r="I212" s="7"/>
      <c r="J212" s="7"/>
    </row>
    <row r="213" spans="1:11">
      <c r="A213" s="95"/>
      <c r="B213" s="7"/>
      <c r="C213" s="26"/>
      <c r="D213" s="26"/>
      <c r="E213" s="26"/>
      <c r="F213" s="26"/>
      <c r="G213" s="26"/>
      <c r="H213" s="26"/>
      <c r="I213" s="7"/>
      <c r="J213" s="7"/>
    </row>
    <row r="214" spans="1:11">
      <c r="A214" s="95"/>
      <c r="B214" s="7"/>
      <c r="C214" s="26"/>
      <c r="D214" s="26"/>
      <c r="E214" s="26"/>
      <c r="F214" s="26"/>
      <c r="G214" s="26"/>
      <c r="H214" s="26"/>
      <c r="I214" s="7"/>
      <c r="J214" s="7"/>
    </row>
    <row r="215" spans="1:11">
      <c r="A215" s="95"/>
      <c r="B215" s="7"/>
      <c r="C215" s="26"/>
      <c r="D215" s="26"/>
      <c r="E215" s="26"/>
      <c r="F215" s="26"/>
      <c r="G215" s="26"/>
      <c r="H215" s="26"/>
      <c r="I215" s="7"/>
      <c r="J215" s="7"/>
    </row>
    <row r="216" spans="1:11">
      <c r="A216" s="95"/>
      <c r="B216" s="7"/>
      <c r="C216" s="26"/>
      <c r="D216" s="26"/>
      <c r="E216" s="26"/>
      <c r="F216" s="26"/>
      <c r="G216" s="26"/>
      <c r="H216" s="26"/>
      <c r="I216" s="7"/>
      <c r="J216" s="7"/>
    </row>
    <row r="217" spans="1:11">
      <c r="A217" s="95"/>
      <c r="B217" s="7"/>
      <c r="C217" s="26"/>
      <c r="D217" s="26"/>
      <c r="E217" s="26"/>
      <c r="F217" s="26"/>
      <c r="G217" s="26"/>
      <c r="H217" s="26"/>
      <c r="I217" s="7"/>
      <c r="J217" s="7"/>
    </row>
    <row r="218" spans="1:11" ht="27.75" customHeight="1">
      <c r="A218" s="95"/>
      <c r="B218" s="7"/>
      <c r="C218" s="26"/>
      <c r="D218" s="26"/>
      <c r="E218" s="26"/>
      <c r="F218" s="26"/>
      <c r="G218" s="26"/>
      <c r="H218" s="26"/>
      <c r="I218" s="7"/>
      <c r="J218" s="7"/>
    </row>
    <row r="219" spans="1:11">
      <c r="A219" s="95"/>
      <c r="B219" s="7"/>
      <c r="C219" s="26"/>
      <c r="D219" s="26"/>
      <c r="E219" s="26"/>
      <c r="F219" s="26"/>
      <c r="G219" s="26"/>
      <c r="H219" s="26"/>
      <c r="I219" s="7"/>
      <c r="J219" s="781" t="s">
        <v>333</v>
      </c>
      <c r="K219" s="781"/>
    </row>
    <row r="220" spans="1:11" ht="15.75" thickBot="1">
      <c r="A220" s="102"/>
      <c r="B220" s="101"/>
      <c r="C220" s="101"/>
      <c r="D220" s="101"/>
      <c r="E220" s="101"/>
      <c r="F220" s="101"/>
      <c r="G220" s="101"/>
      <c r="H220" s="101"/>
      <c r="I220" s="101"/>
      <c r="J220" s="101"/>
      <c r="K220" s="166"/>
    </row>
    <row r="221" spans="1:11" ht="18.75">
      <c r="A221" s="95"/>
      <c r="B221" s="7"/>
      <c r="C221" s="501" t="s">
        <v>113</v>
      </c>
      <c r="D221" s="501"/>
      <c r="E221" s="501"/>
      <c r="F221" s="501"/>
      <c r="G221" s="501"/>
      <c r="H221" s="217"/>
      <c r="I221" s="99" t="s">
        <v>112</v>
      </c>
      <c r="J221" s="98"/>
      <c r="K221" s="162"/>
    </row>
    <row r="222" spans="1:11" ht="15" customHeight="1">
      <c r="A222" s="95"/>
      <c r="B222" s="7"/>
      <c r="C222" s="502" t="s">
        <v>111</v>
      </c>
      <c r="D222" s="502"/>
      <c r="E222" s="502"/>
      <c r="F222" s="502"/>
      <c r="G222" s="502"/>
      <c r="H222" s="216"/>
      <c r="I222" s="631" t="s">
        <v>110</v>
      </c>
      <c r="J222" s="718"/>
      <c r="K222" s="162"/>
    </row>
    <row r="223" spans="1:11" ht="15" customHeight="1">
      <c r="A223" s="95"/>
      <c r="B223" s="7"/>
      <c r="C223" s="502"/>
      <c r="D223" s="502"/>
      <c r="E223" s="502"/>
      <c r="F223" s="502"/>
      <c r="G223" s="502"/>
      <c r="H223" s="216"/>
      <c r="I223" s="631"/>
      <c r="J223" s="718"/>
      <c r="K223" s="162"/>
    </row>
    <row r="224" spans="1:11" ht="15.75" thickBot="1">
      <c r="A224" s="95"/>
      <c r="B224" s="7"/>
      <c r="C224" s="7"/>
      <c r="D224" s="7"/>
      <c r="E224" s="7"/>
      <c r="F224" s="7"/>
      <c r="G224" s="7"/>
      <c r="H224" s="7"/>
      <c r="I224" s="97" t="s">
        <v>11</v>
      </c>
      <c r="J224" s="273">
        <f>J170</f>
        <v>0</v>
      </c>
      <c r="K224" s="162"/>
    </row>
    <row r="225" spans="1:12">
      <c r="A225" s="95"/>
      <c r="B225" s="7"/>
      <c r="C225" s="214" t="s">
        <v>109</v>
      </c>
      <c r="D225" s="214" t="s">
        <v>239</v>
      </c>
      <c r="E225" s="214"/>
      <c r="F225" s="214"/>
      <c r="G225" s="214"/>
      <c r="H225" s="214"/>
      <c r="I225" s="214"/>
      <c r="J225" s="7"/>
      <c r="K225" s="162"/>
    </row>
    <row r="226" spans="1:12">
      <c r="A226" s="93"/>
      <c r="B226" s="92"/>
      <c r="C226" s="504" t="s">
        <v>108</v>
      </c>
      <c r="D226" s="504"/>
      <c r="E226" s="504"/>
      <c r="F226" s="504"/>
      <c r="G226" s="504"/>
      <c r="H226" s="212"/>
      <c r="I226" s="92" t="s">
        <v>107</v>
      </c>
      <c r="J226" s="211">
        <f>J172</f>
        <v>0</v>
      </c>
      <c r="K226" s="174"/>
    </row>
    <row r="227" spans="1:12">
      <c r="A227" s="775">
        <f>A173</f>
        <v>0</v>
      </c>
      <c r="B227" s="776"/>
      <c r="C227" s="776"/>
      <c r="D227" s="776"/>
      <c r="E227" s="776"/>
      <c r="F227" s="776"/>
      <c r="G227" s="776"/>
      <c r="H227" s="776"/>
      <c r="I227" s="776"/>
      <c r="J227" s="776"/>
      <c r="K227" s="776"/>
      <c r="L227" s="776"/>
    </row>
    <row r="228" spans="1:12">
      <c r="A228" s="95"/>
      <c r="B228" s="7"/>
      <c r="C228" s="26"/>
      <c r="D228" s="26"/>
      <c r="E228" s="26"/>
      <c r="F228" s="26"/>
      <c r="G228" s="26"/>
      <c r="H228" s="26"/>
      <c r="I228" s="7"/>
      <c r="J228" s="7"/>
    </row>
    <row r="229" spans="1:12">
      <c r="A229" s="95"/>
      <c r="B229" s="7"/>
      <c r="C229" s="26"/>
      <c r="D229" s="26"/>
      <c r="E229" s="26"/>
      <c r="F229" s="26"/>
      <c r="G229" s="26"/>
      <c r="H229" s="26"/>
      <c r="I229" s="7"/>
      <c r="J229" s="7"/>
    </row>
    <row r="230" spans="1:12">
      <c r="A230" s="95"/>
      <c r="B230" s="7"/>
      <c r="C230" s="26"/>
      <c r="D230" s="26"/>
      <c r="E230" s="26"/>
      <c r="F230" s="26"/>
      <c r="G230" s="26"/>
      <c r="H230" s="26"/>
      <c r="I230" s="7"/>
      <c r="J230" s="7"/>
    </row>
    <row r="231" spans="1:12">
      <c r="A231" s="95"/>
      <c r="B231" s="7"/>
      <c r="C231" s="26"/>
      <c r="D231" s="26"/>
      <c r="E231" s="26"/>
      <c r="F231" s="26"/>
      <c r="G231" s="26"/>
      <c r="H231" s="26"/>
      <c r="I231" s="7"/>
      <c r="J231" s="7"/>
    </row>
    <row r="232" spans="1:12">
      <c r="A232" s="95"/>
      <c r="B232" s="7"/>
      <c r="C232" s="26"/>
      <c r="D232" s="26"/>
      <c r="E232" s="26"/>
      <c r="F232" s="26"/>
      <c r="G232" s="26"/>
      <c r="H232" s="26"/>
      <c r="I232" s="7"/>
      <c r="J232" s="7"/>
    </row>
    <row r="233" spans="1:12">
      <c r="A233" s="95"/>
      <c r="B233" s="7"/>
      <c r="C233" s="26"/>
      <c r="D233" s="26"/>
      <c r="E233" s="26"/>
      <c r="F233" s="26"/>
      <c r="G233" s="26"/>
      <c r="H233" s="26"/>
      <c r="I233" s="7"/>
      <c r="J233" s="7"/>
    </row>
    <row r="234" spans="1:12">
      <c r="A234" s="95"/>
      <c r="B234" s="7"/>
      <c r="C234" s="26"/>
      <c r="D234" s="26"/>
      <c r="E234" s="26"/>
      <c r="F234" s="26"/>
      <c r="G234" s="26"/>
      <c r="H234" s="26"/>
      <c r="I234" s="7"/>
      <c r="J234" s="7"/>
    </row>
    <row r="235" spans="1:12">
      <c r="A235" s="95"/>
      <c r="B235" s="7"/>
      <c r="C235" s="26"/>
      <c r="D235" s="26"/>
      <c r="E235" s="26"/>
      <c r="F235" s="26"/>
      <c r="G235" s="26"/>
      <c r="H235" s="26"/>
      <c r="I235" s="7"/>
      <c r="J235" s="7"/>
    </row>
    <row r="236" spans="1:12">
      <c r="A236" s="95"/>
      <c r="B236" s="7"/>
      <c r="C236" s="26"/>
      <c r="D236" s="26"/>
      <c r="E236" s="26"/>
      <c r="F236" s="26"/>
      <c r="G236" s="26"/>
      <c r="H236" s="26"/>
      <c r="I236" s="7"/>
      <c r="J236" s="7"/>
    </row>
    <row r="237" spans="1:12">
      <c r="A237" s="95"/>
      <c r="B237" s="7"/>
      <c r="C237" s="26"/>
      <c r="D237" s="26"/>
      <c r="E237" s="26"/>
      <c r="F237" s="26"/>
      <c r="G237" s="26"/>
      <c r="H237" s="26"/>
      <c r="I237" s="7"/>
      <c r="J237" s="7"/>
    </row>
    <row r="238" spans="1:12">
      <c r="A238" s="95"/>
      <c r="B238" s="7"/>
      <c r="C238" s="26"/>
      <c r="D238" s="26"/>
      <c r="E238" s="26"/>
      <c r="F238" s="26"/>
      <c r="G238" s="26"/>
      <c r="H238" s="26"/>
      <c r="I238" s="7"/>
      <c r="J238" s="7"/>
    </row>
    <row r="239" spans="1:12">
      <c r="A239" s="95"/>
      <c r="B239" s="7"/>
      <c r="C239" s="26"/>
      <c r="D239" s="26"/>
      <c r="E239" s="26"/>
      <c r="F239" s="26"/>
      <c r="G239" s="26"/>
      <c r="H239" s="26"/>
      <c r="I239" s="7"/>
      <c r="J239" s="7"/>
    </row>
    <row r="240" spans="1:12">
      <c r="A240" s="95"/>
      <c r="B240" s="7"/>
      <c r="C240" s="26"/>
      <c r="D240" s="26"/>
      <c r="E240" s="26"/>
      <c r="F240" s="26"/>
      <c r="G240" s="26"/>
      <c r="H240" s="26"/>
      <c r="I240" s="7"/>
      <c r="J240" s="7"/>
    </row>
    <row r="241" spans="1:10">
      <c r="A241" s="95"/>
      <c r="B241" s="7"/>
      <c r="C241" s="26"/>
      <c r="D241" s="26"/>
      <c r="E241" s="26"/>
      <c r="F241" s="26"/>
      <c r="G241" s="26"/>
      <c r="H241" s="26"/>
      <c r="I241" s="7"/>
      <c r="J241" s="7"/>
    </row>
    <row r="242" spans="1:10">
      <c r="A242" s="95"/>
      <c r="B242" s="7"/>
      <c r="C242" s="26"/>
      <c r="D242" s="26"/>
      <c r="E242" s="26"/>
      <c r="F242" s="26"/>
      <c r="G242" s="26"/>
      <c r="H242" s="26"/>
      <c r="I242" s="7"/>
      <c r="J242" s="7"/>
    </row>
    <row r="243" spans="1:10">
      <c r="A243" s="95"/>
      <c r="B243" s="7"/>
      <c r="C243" s="26"/>
      <c r="D243" s="26"/>
      <c r="E243" s="26"/>
      <c r="F243" s="26"/>
      <c r="G243" s="26"/>
      <c r="H243" s="26"/>
      <c r="I243" s="7"/>
      <c r="J243" s="7"/>
    </row>
    <row r="244" spans="1:10">
      <c r="A244" s="95"/>
      <c r="B244" s="7"/>
      <c r="C244" s="26"/>
      <c r="D244" s="26"/>
      <c r="E244" s="26"/>
      <c r="F244" s="26"/>
      <c r="G244" s="26"/>
      <c r="H244" s="26"/>
      <c r="I244" s="7"/>
      <c r="J244" s="7"/>
    </row>
    <row r="245" spans="1:10">
      <c r="A245" s="95"/>
      <c r="B245" s="7"/>
      <c r="C245" s="26"/>
      <c r="D245" s="26"/>
      <c r="E245" s="26"/>
      <c r="F245" s="26"/>
      <c r="G245" s="26"/>
      <c r="H245" s="26"/>
      <c r="I245" s="7"/>
      <c r="J245" s="7"/>
    </row>
    <row r="246" spans="1:10">
      <c r="A246" s="95"/>
      <c r="B246" s="7"/>
      <c r="C246" s="26"/>
      <c r="D246" s="26"/>
      <c r="E246" s="26"/>
      <c r="F246" s="26"/>
      <c r="G246" s="26"/>
      <c r="H246" s="26"/>
      <c r="I246" s="7"/>
      <c r="J246" s="7"/>
    </row>
    <row r="247" spans="1:10">
      <c r="A247" s="95"/>
      <c r="B247" s="7"/>
      <c r="C247" s="26"/>
      <c r="D247" s="26"/>
      <c r="E247" s="26"/>
      <c r="F247" s="26"/>
      <c r="G247" s="26"/>
      <c r="H247" s="26"/>
      <c r="I247" s="7"/>
      <c r="J247" s="7"/>
    </row>
    <row r="248" spans="1:10">
      <c r="A248" s="95"/>
      <c r="B248" s="7"/>
      <c r="C248" s="26"/>
      <c r="D248" s="26"/>
      <c r="E248" s="26"/>
      <c r="F248" s="26"/>
      <c r="G248" s="26"/>
      <c r="H248" s="26"/>
      <c r="I248" s="7"/>
      <c r="J248" s="7"/>
    </row>
    <row r="249" spans="1:10">
      <c r="A249" s="95"/>
      <c r="B249" s="7"/>
      <c r="C249" s="26"/>
      <c r="D249" s="26"/>
      <c r="E249" s="26"/>
      <c r="F249" s="26"/>
      <c r="G249" s="26"/>
      <c r="H249" s="26"/>
      <c r="I249" s="7"/>
      <c r="J249" s="7"/>
    </row>
    <row r="250" spans="1:10">
      <c r="A250" s="95"/>
      <c r="B250" s="7"/>
      <c r="C250" s="26"/>
      <c r="D250" s="26"/>
      <c r="E250" s="26"/>
      <c r="F250" s="26"/>
      <c r="G250" s="26"/>
      <c r="H250" s="26"/>
      <c r="I250" s="7"/>
      <c r="J250" s="7"/>
    </row>
    <row r="251" spans="1:10">
      <c r="A251" s="95"/>
      <c r="B251" s="7"/>
      <c r="C251" s="26"/>
      <c r="D251" s="26"/>
      <c r="E251" s="26"/>
      <c r="F251" s="26"/>
      <c r="G251" s="26"/>
      <c r="H251" s="26"/>
      <c r="I251" s="7"/>
      <c r="J251" s="7"/>
    </row>
    <row r="252" spans="1:10">
      <c r="A252" s="95"/>
      <c r="B252" s="7"/>
      <c r="C252" s="26"/>
      <c r="D252" s="26"/>
      <c r="E252" s="26"/>
      <c r="F252" s="26"/>
      <c r="G252" s="26"/>
      <c r="H252" s="26"/>
      <c r="I252" s="7"/>
      <c r="J252" s="7"/>
    </row>
    <row r="253" spans="1:10">
      <c r="A253" s="95"/>
      <c r="B253" s="7"/>
      <c r="C253" s="26"/>
      <c r="D253" s="26"/>
      <c r="E253" s="26"/>
      <c r="F253" s="26"/>
      <c r="G253" s="26"/>
      <c r="H253" s="26"/>
      <c r="I253" s="7"/>
      <c r="J253" s="7"/>
    </row>
    <row r="254" spans="1:10">
      <c r="A254" s="95"/>
      <c r="B254" s="7"/>
      <c r="C254" s="26"/>
      <c r="D254" s="26"/>
      <c r="E254" s="26"/>
      <c r="F254" s="26"/>
      <c r="G254" s="26"/>
      <c r="H254" s="26"/>
      <c r="I254" s="7"/>
      <c r="J254" s="7"/>
    </row>
    <row r="255" spans="1:10">
      <c r="A255" s="95"/>
      <c r="B255" s="7"/>
      <c r="C255" s="26"/>
      <c r="D255" s="26"/>
      <c r="E255" s="26"/>
      <c r="F255" s="26"/>
      <c r="G255" s="26"/>
      <c r="H255" s="26"/>
      <c r="I255" s="7"/>
      <c r="J255" s="7"/>
    </row>
    <row r="256" spans="1:10">
      <c r="A256" s="95"/>
      <c r="B256" s="7"/>
      <c r="C256" s="26"/>
      <c r="D256" s="26"/>
      <c r="E256" s="26"/>
      <c r="F256" s="26"/>
      <c r="G256" s="26"/>
      <c r="H256" s="26"/>
      <c r="I256" s="7"/>
      <c r="J256" s="7"/>
    </row>
    <row r="257" spans="1:10">
      <c r="A257" s="95"/>
      <c r="B257" s="7"/>
      <c r="C257" s="26"/>
      <c r="D257" s="26"/>
      <c r="E257" s="26"/>
      <c r="F257" s="26"/>
      <c r="G257" s="26"/>
      <c r="H257" s="26"/>
      <c r="I257" s="7"/>
      <c r="J257" s="7"/>
    </row>
    <row r="258" spans="1:10">
      <c r="A258" s="95"/>
      <c r="B258" s="7"/>
      <c r="C258" s="26"/>
      <c r="D258" s="26"/>
      <c r="E258" s="26"/>
      <c r="F258" s="26"/>
      <c r="G258" s="26"/>
      <c r="H258" s="26"/>
      <c r="I258" s="7"/>
      <c r="J258" s="7"/>
    </row>
    <row r="259" spans="1:10">
      <c r="A259" s="95"/>
      <c r="B259" s="7"/>
      <c r="C259" s="26"/>
      <c r="D259" s="26"/>
      <c r="E259" s="26"/>
      <c r="F259" s="26"/>
      <c r="G259" s="26"/>
      <c r="H259" s="26"/>
      <c r="I259" s="7"/>
      <c r="J259" s="7"/>
    </row>
    <row r="260" spans="1:10">
      <c r="A260" s="95"/>
      <c r="B260" s="7"/>
      <c r="C260" s="26"/>
      <c r="D260" s="26"/>
      <c r="E260" s="26"/>
      <c r="F260" s="26"/>
      <c r="G260" s="26"/>
      <c r="H260" s="26"/>
      <c r="I260" s="7"/>
      <c r="J260" s="7"/>
    </row>
    <row r="261" spans="1:10">
      <c r="A261" s="95"/>
      <c r="B261" s="7"/>
      <c r="C261" s="26"/>
      <c r="D261" s="26"/>
      <c r="E261" s="26"/>
      <c r="F261" s="26"/>
      <c r="G261" s="26"/>
      <c r="H261" s="26"/>
      <c r="I261" s="7"/>
      <c r="J261" s="7"/>
    </row>
    <row r="262" spans="1:10">
      <c r="A262" s="95"/>
      <c r="B262" s="7"/>
      <c r="C262" s="26"/>
      <c r="D262" s="26"/>
      <c r="E262" s="26"/>
      <c r="F262" s="26"/>
      <c r="G262" s="26"/>
      <c r="H262" s="26"/>
      <c r="I262" s="7"/>
      <c r="J262" s="7"/>
    </row>
    <row r="263" spans="1:10">
      <c r="A263" s="95"/>
      <c r="B263" s="7"/>
      <c r="C263" s="26"/>
      <c r="D263" s="26"/>
      <c r="E263" s="26"/>
      <c r="F263" s="26"/>
      <c r="G263" s="26"/>
      <c r="H263" s="26"/>
      <c r="I263" s="7"/>
      <c r="J263" s="7"/>
    </row>
    <row r="264" spans="1:10">
      <c r="A264" s="95"/>
      <c r="B264" s="7"/>
      <c r="C264" s="26"/>
      <c r="D264" s="26"/>
      <c r="E264" s="26"/>
      <c r="F264" s="26"/>
      <c r="G264" s="26"/>
      <c r="H264" s="26"/>
      <c r="I264" s="7"/>
      <c r="J264" s="7"/>
    </row>
    <row r="265" spans="1:10">
      <c r="A265" s="95"/>
      <c r="B265" s="7"/>
      <c r="C265" s="26"/>
      <c r="D265" s="26"/>
      <c r="E265" s="26"/>
      <c r="F265" s="26"/>
      <c r="G265" s="26"/>
      <c r="H265" s="26"/>
      <c r="I265" s="7"/>
      <c r="J265" s="7"/>
    </row>
    <row r="266" spans="1:10">
      <c r="A266" s="95"/>
      <c r="B266" s="7"/>
      <c r="C266" s="26"/>
      <c r="D266" s="26"/>
      <c r="E266" s="26"/>
      <c r="F266" s="26"/>
      <c r="G266" s="26"/>
      <c r="H266" s="26"/>
      <c r="I266" s="7"/>
      <c r="J266" s="7"/>
    </row>
    <row r="267" spans="1:10">
      <c r="A267" s="95"/>
      <c r="B267" s="7"/>
      <c r="C267" s="26"/>
      <c r="D267" s="26"/>
      <c r="E267" s="26"/>
      <c r="F267" s="26"/>
      <c r="G267" s="26"/>
      <c r="H267" s="26"/>
      <c r="I267" s="7"/>
      <c r="J267" s="7"/>
    </row>
    <row r="268" spans="1:10">
      <c r="A268" s="95"/>
      <c r="B268" s="7"/>
      <c r="C268" s="26"/>
      <c r="D268" s="26"/>
      <c r="E268" s="26"/>
      <c r="F268" s="26"/>
      <c r="G268" s="26"/>
      <c r="H268" s="26"/>
      <c r="I268" s="7"/>
      <c r="J268" s="7"/>
    </row>
    <row r="269" spans="1:10">
      <c r="A269" s="95"/>
      <c r="B269" s="7"/>
      <c r="C269" s="26"/>
      <c r="D269" s="26"/>
      <c r="E269" s="26"/>
      <c r="F269" s="26"/>
      <c r="G269" s="26"/>
      <c r="H269" s="26"/>
      <c r="I269" s="7"/>
      <c r="J269" s="7"/>
    </row>
    <row r="270" spans="1:10">
      <c r="A270" s="95"/>
      <c r="B270" s="7"/>
      <c r="C270" s="26"/>
      <c r="D270" s="26"/>
      <c r="E270" s="26"/>
      <c r="F270" s="26"/>
      <c r="G270" s="26"/>
      <c r="H270" s="26"/>
      <c r="I270" s="7"/>
      <c r="J270" s="7"/>
    </row>
    <row r="271" spans="1:10">
      <c r="A271" s="95"/>
      <c r="B271" s="7"/>
      <c r="C271" s="26"/>
      <c r="D271" s="26"/>
      <c r="E271" s="26"/>
      <c r="F271" s="26"/>
      <c r="G271" s="26"/>
      <c r="H271" s="26"/>
      <c r="I271" s="7"/>
      <c r="J271" s="7"/>
    </row>
    <row r="272" spans="1:10">
      <c r="A272" s="95"/>
      <c r="B272" s="7"/>
      <c r="C272" s="26"/>
      <c r="D272" s="26"/>
      <c r="E272" s="26"/>
      <c r="F272" s="26"/>
      <c r="G272" s="26"/>
      <c r="H272" s="26"/>
      <c r="I272" s="7"/>
      <c r="J272" s="7"/>
    </row>
    <row r="273" spans="1:12" ht="14.25" customHeight="1">
      <c r="A273" s="95"/>
      <c r="B273" s="7"/>
      <c r="C273" s="26"/>
      <c r="D273" s="26"/>
      <c r="E273" s="26"/>
      <c r="F273" s="26"/>
      <c r="G273" s="26"/>
      <c r="H273" s="26"/>
      <c r="I273" s="7"/>
      <c r="J273" s="7"/>
    </row>
    <row r="274" spans="1:12">
      <c r="A274" s="95"/>
      <c r="B274" s="7"/>
      <c r="C274" s="26"/>
      <c r="D274" s="26"/>
      <c r="E274" s="26"/>
      <c r="F274" s="26"/>
      <c r="G274" s="26"/>
      <c r="H274" s="26"/>
      <c r="I274" s="7"/>
      <c r="J274" s="781" t="s">
        <v>332</v>
      </c>
      <c r="K274" s="781"/>
    </row>
    <row r="275" spans="1:12" ht="15.75" thickBot="1">
      <c r="A275" s="102"/>
      <c r="B275" s="101"/>
      <c r="C275" s="101"/>
      <c r="D275" s="101"/>
      <c r="E275" s="101"/>
      <c r="F275" s="101"/>
      <c r="G275" s="101"/>
      <c r="H275" s="101"/>
      <c r="I275" s="101"/>
      <c r="J275" s="101"/>
      <c r="K275" s="166"/>
    </row>
    <row r="276" spans="1:12" ht="18.75">
      <c r="A276" s="95"/>
      <c r="B276" s="7"/>
      <c r="C276" s="501" t="s">
        <v>113</v>
      </c>
      <c r="D276" s="501"/>
      <c r="E276" s="501"/>
      <c r="F276" s="501"/>
      <c r="G276" s="501"/>
      <c r="H276" s="217"/>
      <c r="I276" s="99" t="s">
        <v>112</v>
      </c>
      <c r="J276" s="98"/>
      <c r="K276" s="162"/>
    </row>
    <row r="277" spans="1:12" ht="15" customHeight="1">
      <c r="A277" s="95"/>
      <c r="B277" s="7"/>
      <c r="C277" s="502" t="s">
        <v>111</v>
      </c>
      <c r="D277" s="502"/>
      <c r="E277" s="502"/>
      <c r="F277" s="502"/>
      <c r="G277" s="502"/>
      <c r="H277" s="216"/>
      <c r="I277" s="631" t="s">
        <v>110</v>
      </c>
      <c r="J277" s="718"/>
      <c r="K277" s="162"/>
    </row>
    <row r="278" spans="1:12" ht="15" customHeight="1">
      <c r="A278" s="95"/>
      <c r="B278" s="7"/>
      <c r="C278" s="502"/>
      <c r="D278" s="502"/>
      <c r="E278" s="502"/>
      <c r="F278" s="502"/>
      <c r="G278" s="502"/>
      <c r="H278" s="216"/>
      <c r="I278" s="631"/>
      <c r="J278" s="718"/>
      <c r="K278" s="162"/>
    </row>
    <row r="279" spans="1:12" ht="15.75" thickBot="1">
      <c r="A279" s="95"/>
      <c r="B279" s="7"/>
      <c r="C279" s="7"/>
      <c r="D279" s="7"/>
      <c r="E279" s="7"/>
      <c r="F279" s="7"/>
      <c r="G279" s="7"/>
      <c r="H279" s="7"/>
      <c r="I279" s="97" t="s">
        <v>11</v>
      </c>
      <c r="J279" s="273">
        <f>J224</f>
        <v>0</v>
      </c>
      <c r="K279" s="162"/>
    </row>
    <row r="280" spans="1:12">
      <c r="A280" s="95"/>
      <c r="B280" s="7"/>
      <c r="C280" s="214" t="s">
        <v>109</v>
      </c>
      <c r="D280" s="214" t="s">
        <v>239</v>
      </c>
      <c r="E280" s="214"/>
      <c r="F280" s="214"/>
      <c r="G280" s="214"/>
      <c r="H280" s="214"/>
      <c r="I280" s="214"/>
      <c r="J280" s="7"/>
      <c r="K280" s="162"/>
    </row>
    <row r="281" spans="1:12">
      <c r="A281" s="93"/>
      <c r="B281" s="92"/>
      <c r="C281" s="504" t="s">
        <v>108</v>
      </c>
      <c r="D281" s="504"/>
      <c r="E281" s="504"/>
      <c r="F281" s="504"/>
      <c r="G281" s="504"/>
      <c r="H281" s="212"/>
      <c r="I281" s="92" t="s">
        <v>107</v>
      </c>
      <c r="J281" s="211">
        <f>J226</f>
        <v>0</v>
      </c>
      <c r="K281" s="174"/>
    </row>
    <row r="282" spans="1:12">
      <c r="A282" s="775">
        <f>A227</f>
        <v>0</v>
      </c>
      <c r="B282" s="776"/>
      <c r="C282" s="776"/>
      <c r="D282" s="776"/>
      <c r="E282" s="776"/>
      <c r="F282" s="776"/>
      <c r="G282" s="776"/>
      <c r="H282" s="776"/>
      <c r="I282" s="776"/>
      <c r="J282" s="776"/>
      <c r="K282" s="776"/>
      <c r="L282" s="776"/>
    </row>
    <row r="283" spans="1:12">
      <c r="A283" s="95"/>
      <c r="B283" s="7"/>
      <c r="C283" s="26"/>
      <c r="D283" s="26"/>
      <c r="E283" s="26"/>
      <c r="F283" s="26"/>
      <c r="G283" s="26"/>
      <c r="H283" s="26"/>
      <c r="I283" s="7"/>
      <c r="J283" s="7"/>
    </row>
    <row r="284" spans="1:12">
      <c r="A284" s="95"/>
      <c r="B284" s="7"/>
      <c r="C284" s="26"/>
      <c r="D284" s="26"/>
      <c r="E284" s="26"/>
      <c r="F284" s="26"/>
      <c r="G284" s="26"/>
      <c r="H284" s="26"/>
      <c r="I284" s="7"/>
      <c r="J284" s="7"/>
    </row>
    <row r="285" spans="1:12">
      <c r="A285" s="95"/>
      <c r="B285" s="7"/>
      <c r="C285" s="26"/>
      <c r="D285" s="26"/>
      <c r="E285" s="26"/>
      <c r="F285" s="26"/>
      <c r="G285" s="26"/>
      <c r="H285" s="26"/>
      <c r="I285" s="7"/>
      <c r="J285" s="7"/>
    </row>
    <row r="286" spans="1:12">
      <c r="A286" s="95"/>
      <c r="B286" s="7"/>
      <c r="C286" s="26"/>
      <c r="D286" s="26"/>
      <c r="E286" s="26"/>
      <c r="F286" s="26"/>
      <c r="G286" s="26"/>
      <c r="H286" s="26"/>
      <c r="I286" s="7"/>
      <c r="J286" s="7"/>
    </row>
    <row r="287" spans="1:12">
      <c r="A287" s="95"/>
      <c r="B287" s="7"/>
      <c r="C287" s="26"/>
      <c r="D287" s="26"/>
      <c r="E287" s="26"/>
      <c r="F287" s="26"/>
      <c r="G287" s="26"/>
      <c r="H287" s="26"/>
      <c r="I287" s="7"/>
      <c r="J287" s="7"/>
    </row>
    <row r="288" spans="1:12">
      <c r="A288" s="95"/>
      <c r="B288" s="7"/>
      <c r="C288" s="26"/>
      <c r="D288" s="26"/>
      <c r="E288" s="26"/>
      <c r="F288" s="26"/>
      <c r="G288" s="26"/>
      <c r="H288" s="26"/>
      <c r="I288" s="7"/>
      <c r="J288" s="7"/>
    </row>
    <row r="289" spans="1:10">
      <c r="A289" s="95"/>
      <c r="B289" s="7"/>
      <c r="C289" s="26"/>
      <c r="D289" s="26"/>
      <c r="E289" s="26"/>
      <c r="F289" s="26"/>
      <c r="G289" s="26"/>
      <c r="H289" s="26"/>
      <c r="I289" s="7"/>
      <c r="J289" s="7"/>
    </row>
    <row r="290" spans="1:10">
      <c r="A290" s="95"/>
      <c r="B290" s="7"/>
      <c r="C290" s="26"/>
      <c r="D290" s="26"/>
      <c r="E290" s="26"/>
      <c r="F290" s="26"/>
      <c r="G290" s="26"/>
      <c r="H290" s="26"/>
      <c r="I290" s="7"/>
      <c r="J290" s="7"/>
    </row>
    <row r="291" spans="1:10">
      <c r="A291" s="95"/>
      <c r="B291" s="7"/>
      <c r="C291" s="26"/>
      <c r="D291" s="26"/>
      <c r="E291" s="26"/>
      <c r="F291" s="26"/>
      <c r="G291" s="26"/>
      <c r="H291" s="26"/>
      <c r="I291" s="7"/>
      <c r="J291" s="7"/>
    </row>
    <row r="292" spans="1:10">
      <c r="A292" s="95"/>
      <c r="B292" s="7"/>
      <c r="C292" s="26"/>
      <c r="D292" s="26"/>
      <c r="E292" s="26"/>
      <c r="F292" s="26"/>
      <c r="G292" s="26"/>
      <c r="H292" s="26"/>
      <c r="I292" s="7"/>
      <c r="J292" s="7"/>
    </row>
    <row r="293" spans="1:10">
      <c r="A293" s="95"/>
      <c r="B293" s="7"/>
      <c r="C293" s="26"/>
      <c r="D293" s="26"/>
      <c r="E293" s="26"/>
      <c r="F293" s="26"/>
      <c r="G293" s="26"/>
      <c r="H293" s="26"/>
      <c r="I293" s="7"/>
      <c r="J293" s="7"/>
    </row>
    <row r="294" spans="1:10">
      <c r="A294" s="95"/>
      <c r="B294" s="7"/>
      <c r="C294" s="26"/>
      <c r="D294" s="26"/>
      <c r="E294" s="26"/>
      <c r="F294" s="26"/>
      <c r="G294" s="26"/>
      <c r="H294" s="26"/>
      <c r="I294" s="7"/>
      <c r="J294" s="7"/>
    </row>
    <row r="295" spans="1:10">
      <c r="A295" s="95"/>
      <c r="B295" s="7"/>
      <c r="C295" s="26"/>
      <c r="D295" s="26"/>
      <c r="E295" s="26"/>
      <c r="F295" s="26"/>
      <c r="G295" s="26"/>
      <c r="H295" s="26"/>
      <c r="I295" s="7"/>
      <c r="J295" s="7"/>
    </row>
    <row r="296" spans="1:10">
      <c r="A296" s="95"/>
      <c r="B296" s="7"/>
      <c r="C296" s="26"/>
      <c r="D296" s="26"/>
      <c r="E296" s="26"/>
      <c r="F296" s="26"/>
      <c r="G296" s="26"/>
      <c r="H296" s="26"/>
      <c r="I296" s="7"/>
      <c r="J296" s="7"/>
    </row>
    <row r="297" spans="1:10">
      <c r="A297" s="95"/>
      <c r="B297" s="7"/>
      <c r="C297" s="26"/>
      <c r="D297" s="26"/>
      <c r="E297" s="26"/>
      <c r="F297" s="26"/>
      <c r="G297" s="26"/>
      <c r="H297" s="26"/>
      <c r="I297" s="7"/>
      <c r="J297" s="7"/>
    </row>
    <row r="298" spans="1:10">
      <c r="A298" s="95"/>
      <c r="B298" s="7"/>
      <c r="C298" s="26"/>
      <c r="D298" s="26"/>
      <c r="E298" s="26"/>
      <c r="F298" s="26"/>
      <c r="G298" s="26"/>
      <c r="H298" s="26"/>
      <c r="I298" s="7"/>
      <c r="J298" s="7"/>
    </row>
    <row r="299" spans="1:10">
      <c r="A299" s="95"/>
      <c r="B299" s="7"/>
      <c r="C299" s="26"/>
      <c r="D299" s="26"/>
      <c r="E299" s="26"/>
      <c r="F299" s="26"/>
      <c r="G299" s="26"/>
      <c r="H299" s="26"/>
      <c r="I299" s="7"/>
      <c r="J299" s="7"/>
    </row>
    <row r="300" spans="1:10">
      <c r="A300" s="95"/>
      <c r="B300" s="7"/>
      <c r="C300" s="26"/>
      <c r="D300" s="26"/>
      <c r="E300" s="26"/>
      <c r="F300" s="26"/>
      <c r="G300" s="26"/>
      <c r="H300" s="26"/>
      <c r="I300" s="7"/>
      <c r="J300" s="7"/>
    </row>
    <row r="301" spans="1:10">
      <c r="A301" s="95"/>
      <c r="B301" s="7"/>
      <c r="C301" s="26"/>
      <c r="D301" s="26"/>
      <c r="E301" s="26"/>
      <c r="F301" s="26"/>
      <c r="G301" s="26"/>
      <c r="H301" s="26"/>
      <c r="I301" s="7"/>
      <c r="J301" s="7"/>
    </row>
    <row r="302" spans="1:10">
      <c r="A302" s="95"/>
      <c r="B302" s="7"/>
      <c r="C302" s="26"/>
      <c r="D302" s="26"/>
      <c r="E302" s="26"/>
      <c r="F302" s="26"/>
      <c r="G302" s="26"/>
      <c r="H302" s="26"/>
      <c r="I302" s="7"/>
      <c r="J302" s="7"/>
    </row>
    <row r="303" spans="1:10">
      <c r="A303" s="95"/>
      <c r="B303" s="7"/>
      <c r="C303" s="26"/>
      <c r="D303" s="26"/>
      <c r="E303" s="26"/>
      <c r="F303" s="26"/>
      <c r="G303" s="26"/>
      <c r="H303" s="26"/>
      <c r="I303" s="7"/>
      <c r="J303" s="7"/>
    </row>
    <row r="304" spans="1:10">
      <c r="A304" s="95"/>
      <c r="B304" s="7"/>
      <c r="C304" s="26"/>
      <c r="D304" s="26"/>
      <c r="E304" s="26"/>
      <c r="F304" s="26"/>
      <c r="G304" s="26"/>
      <c r="H304" s="26"/>
      <c r="I304" s="7"/>
      <c r="J304" s="7"/>
    </row>
    <row r="305" spans="1:10">
      <c r="A305" s="95"/>
      <c r="B305" s="7"/>
      <c r="C305" s="26"/>
      <c r="D305" s="26"/>
      <c r="E305" s="26"/>
      <c r="F305" s="26"/>
      <c r="G305" s="26"/>
      <c r="H305" s="26"/>
      <c r="I305" s="7"/>
      <c r="J305" s="7"/>
    </row>
    <row r="306" spans="1:10">
      <c r="A306" s="95"/>
      <c r="B306" s="7"/>
      <c r="C306" s="26"/>
      <c r="D306" s="26"/>
      <c r="E306" s="26"/>
      <c r="F306" s="26"/>
      <c r="G306" s="26"/>
      <c r="H306" s="26"/>
      <c r="I306" s="7"/>
      <c r="J306" s="7"/>
    </row>
    <row r="307" spans="1:10">
      <c r="A307" s="95"/>
      <c r="B307" s="7"/>
      <c r="C307" s="26"/>
      <c r="D307" s="26"/>
      <c r="E307" s="26"/>
      <c r="F307" s="26"/>
      <c r="G307" s="26"/>
      <c r="H307" s="26"/>
      <c r="I307" s="7"/>
      <c r="J307" s="7"/>
    </row>
    <row r="308" spans="1:10">
      <c r="A308" s="95"/>
      <c r="B308" s="7"/>
      <c r="C308" s="26"/>
      <c r="D308" s="26"/>
      <c r="E308" s="26"/>
      <c r="F308" s="26"/>
      <c r="G308" s="26"/>
      <c r="H308" s="26"/>
      <c r="I308" s="7"/>
      <c r="J308" s="7"/>
    </row>
    <row r="309" spans="1:10">
      <c r="A309" s="95"/>
      <c r="B309" s="7"/>
      <c r="C309" s="26"/>
      <c r="D309" s="26"/>
      <c r="E309" s="26"/>
      <c r="F309" s="26"/>
      <c r="G309" s="26"/>
      <c r="H309" s="26"/>
      <c r="I309" s="7"/>
      <c r="J309" s="7"/>
    </row>
    <row r="310" spans="1:10">
      <c r="A310" s="95"/>
      <c r="B310" s="7"/>
      <c r="C310" s="26"/>
      <c r="D310" s="26"/>
      <c r="E310" s="26"/>
      <c r="F310" s="26"/>
      <c r="G310" s="26"/>
      <c r="H310" s="26"/>
      <c r="I310" s="7"/>
      <c r="J310" s="7"/>
    </row>
    <row r="311" spans="1:10">
      <c r="A311" s="95"/>
      <c r="B311" s="7"/>
      <c r="C311" s="26"/>
      <c r="D311" s="26"/>
      <c r="E311" s="26"/>
      <c r="F311" s="26"/>
      <c r="G311" s="26"/>
      <c r="H311" s="26"/>
      <c r="I311" s="7"/>
      <c r="J311" s="7"/>
    </row>
    <row r="312" spans="1:10">
      <c r="A312" s="95"/>
      <c r="B312" s="7"/>
      <c r="C312" s="26"/>
      <c r="D312" s="26"/>
      <c r="E312" s="26"/>
      <c r="F312" s="26"/>
      <c r="G312" s="26"/>
      <c r="H312" s="26"/>
      <c r="I312" s="7"/>
      <c r="J312" s="7"/>
    </row>
    <row r="313" spans="1:10">
      <c r="A313" s="95"/>
      <c r="B313" s="7"/>
      <c r="C313" s="26"/>
      <c r="D313" s="26"/>
      <c r="E313" s="26"/>
      <c r="F313" s="26"/>
      <c r="G313" s="26"/>
      <c r="H313" s="26"/>
      <c r="I313" s="7"/>
      <c r="J313" s="7"/>
    </row>
    <row r="314" spans="1:10">
      <c r="A314" s="95"/>
      <c r="B314" s="7"/>
      <c r="C314" s="26"/>
      <c r="D314" s="26"/>
      <c r="E314" s="26"/>
      <c r="F314" s="26"/>
      <c r="G314" s="26"/>
      <c r="H314" s="26"/>
      <c r="I314" s="7"/>
      <c r="J314" s="7"/>
    </row>
    <row r="315" spans="1:10">
      <c r="A315" s="95"/>
      <c r="B315" s="7"/>
      <c r="C315" s="26"/>
      <c r="D315" s="26"/>
      <c r="E315" s="26"/>
      <c r="F315" s="26"/>
      <c r="G315" s="26"/>
      <c r="H315" s="26"/>
      <c r="I315" s="7"/>
      <c r="J315" s="7"/>
    </row>
    <row r="316" spans="1:10">
      <c r="A316" s="95"/>
      <c r="B316" s="7"/>
      <c r="C316" s="26"/>
      <c r="D316" s="26"/>
      <c r="E316" s="26"/>
      <c r="F316" s="26"/>
      <c r="G316" s="26"/>
      <c r="H316" s="26"/>
      <c r="I316" s="7"/>
      <c r="J316" s="7"/>
    </row>
    <row r="317" spans="1:10">
      <c r="A317" s="95"/>
      <c r="B317" s="7"/>
      <c r="C317" s="26"/>
      <c r="D317" s="26"/>
      <c r="E317" s="26"/>
      <c r="F317" s="26"/>
      <c r="G317" s="26"/>
      <c r="H317" s="26"/>
      <c r="I317" s="7"/>
      <c r="J317" s="7"/>
    </row>
    <row r="318" spans="1:10">
      <c r="A318" s="95"/>
      <c r="B318" s="7"/>
      <c r="C318" s="26"/>
      <c r="D318" s="26"/>
      <c r="E318" s="26"/>
      <c r="F318" s="26"/>
      <c r="G318" s="26"/>
      <c r="H318" s="26"/>
      <c r="I318" s="7"/>
      <c r="J318" s="7"/>
    </row>
    <row r="319" spans="1:10">
      <c r="A319" s="95"/>
      <c r="B319" s="7"/>
      <c r="C319" s="26"/>
      <c r="D319" s="26"/>
      <c r="E319" s="26"/>
      <c r="F319" s="26"/>
      <c r="G319" s="26"/>
      <c r="H319" s="26"/>
      <c r="I319" s="7"/>
      <c r="J319" s="7"/>
    </row>
    <row r="320" spans="1:10">
      <c r="A320" s="95"/>
      <c r="B320" s="7"/>
      <c r="C320" s="26"/>
      <c r="D320" s="26"/>
      <c r="E320" s="26"/>
      <c r="F320" s="26"/>
      <c r="G320" s="26"/>
      <c r="H320" s="26"/>
      <c r="I320" s="7"/>
      <c r="J320" s="7"/>
    </row>
    <row r="321" spans="1:11">
      <c r="A321" s="95"/>
      <c r="B321" s="7"/>
      <c r="C321" s="26"/>
      <c r="D321" s="26"/>
      <c r="E321" s="26"/>
      <c r="F321" s="26"/>
      <c r="G321" s="26"/>
      <c r="H321" s="26"/>
      <c r="I321" s="7"/>
      <c r="J321" s="7"/>
    </row>
    <row r="322" spans="1:11">
      <c r="A322" s="95"/>
      <c r="B322" s="7"/>
      <c r="C322" s="26"/>
      <c r="D322" s="26"/>
      <c r="E322" s="26"/>
      <c r="F322" s="26"/>
      <c r="G322" s="26"/>
      <c r="H322" s="26"/>
      <c r="I322" s="7"/>
      <c r="J322" s="7"/>
    </row>
    <row r="323" spans="1:11">
      <c r="A323" s="95"/>
      <c r="B323" s="7"/>
      <c r="C323" s="26"/>
      <c r="D323" s="26"/>
      <c r="E323" s="26"/>
      <c r="F323" s="26"/>
      <c r="G323" s="26"/>
      <c r="H323" s="26"/>
      <c r="I323" s="7"/>
      <c r="J323" s="7"/>
    </row>
    <row r="324" spans="1:11">
      <c r="A324" s="95"/>
      <c r="B324" s="7"/>
      <c r="C324" s="26"/>
      <c r="D324" s="26"/>
      <c r="E324" s="26"/>
      <c r="F324" s="26"/>
      <c r="G324" s="26"/>
      <c r="H324" s="26"/>
      <c r="I324" s="7"/>
      <c r="J324" s="7"/>
    </row>
    <row r="325" spans="1:11">
      <c r="A325" s="95"/>
      <c r="B325" s="7"/>
      <c r="C325" s="26"/>
      <c r="D325" s="26"/>
      <c r="E325" s="26"/>
      <c r="F325" s="26"/>
      <c r="G325" s="26"/>
      <c r="H325" s="26"/>
      <c r="I325" s="7"/>
      <c r="J325" s="7"/>
    </row>
    <row r="326" spans="1:11">
      <c r="A326" s="95"/>
      <c r="B326" s="7"/>
      <c r="C326" s="26"/>
      <c r="D326" s="26"/>
      <c r="E326" s="26"/>
      <c r="F326" s="26"/>
      <c r="G326" s="26"/>
      <c r="H326" s="26"/>
      <c r="I326" s="7"/>
      <c r="J326" s="7"/>
    </row>
    <row r="327" spans="1:11" ht="22.5" customHeight="1">
      <c r="A327" s="95"/>
      <c r="B327" s="7"/>
      <c r="C327" s="26"/>
      <c r="D327" s="26"/>
      <c r="E327" s="26"/>
      <c r="F327" s="26"/>
      <c r="G327" s="26"/>
      <c r="H327" s="26"/>
      <c r="I327" s="7"/>
      <c r="J327" s="7"/>
    </row>
    <row r="328" spans="1:11">
      <c r="A328" s="95"/>
      <c r="B328" s="7"/>
      <c r="C328" s="26"/>
      <c r="D328" s="26"/>
      <c r="E328" s="26"/>
      <c r="F328" s="26"/>
      <c r="G328" s="26"/>
      <c r="H328" s="26"/>
      <c r="I328" s="7"/>
      <c r="J328" s="7"/>
    </row>
    <row r="329" spans="1:11">
      <c r="A329" s="95"/>
      <c r="B329" s="7"/>
      <c r="C329" s="26"/>
      <c r="D329" s="26"/>
      <c r="E329" s="26"/>
      <c r="F329" s="26"/>
      <c r="G329" s="26"/>
      <c r="H329" s="26"/>
      <c r="I329" s="7"/>
      <c r="J329" s="781" t="s">
        <v>331</v>
      </c>
      <c r="K329" s="781"/>
    </row>
    <row r="330" spans="1:11" ht="15.75" thickBot="1">
      <c r="A330" s="102"/>
      <c r="B330" s="101"/>
      <c r="C330" s="274"/>
      <c r="D330" s="274"/>
      <c r="E330" s="274"/>
      <c r="F330" s="274"/>
      <c r="G330" s="274"/>
      <c r="H330" s="274"/>
      <c r="I330" s="101"/>
      <c r="J330" s="101"/>
      <c r="K330" s="166"/>
    </row>
    <row r="331" spans="1:11" ht="18.75">
      <c r="A331" s="95"/>
      <c r="B331" s="7"/>
      <c r="C331" s="501" t="s">
        <v>113</v>
      </c>
      <c r="D331" s="501"/>
      <c r="E331" s="501"/>
      <c r="F331" s="501"/>
      <c r="G331" s="501"/>
      <c r="H331" s="217"/>
      <c r="I331" s="99" t="s">
        <v>112</v>
      </c>
      <c r="J331" s="98"/>
      <c r="K331" s="162"/>
    </row>
    <row r="332" spans="1:11" ht="15" customHeight="1">
      <c r="A332" s="95"/>
      <c r="B332" s="7"/>
      <c r="C332" s="502" t="s">
        <v>111</v>
      </c>
      <c r="D332" s="502"/>
      <c r="E332" s="502"/>
      <c r="F332" s="502"/>
      <c r="G332" s="502"/>
      <c r="H332" s="216"/>
      <c r="I332" s="631" t="s">
        <v>110</v>
      </c>
      <c r="J332" s="718"/>
      <c r="K332" s="162"/>
    </row>
    <row r="333" spans="1:11" ht="15" customHeight="1">
      <c r="A333" s="95"/>
      <c r="B333" s="7"/>
      <c r="C333" s="502"/>
      <c r="D333" s="502"/>
      <c r="E333" s="502"/>
      <c r="F333" s="502"/>
      <c r="G333" s="502"/>
      <c r="H333" s="216"/>
      <c r="I333" s="631"/>
      <c r="J333" s="718"/>
      <c r="K333" s="162"/>
    </row>
    <row r="334" spans="1:11" ht="15.75" thickBot="1">
      <c r="A334" s="95"/>
      <c r="B334" s="7"/>
      <c r="C334" s="7"/>
      <c r="D334" s="7"/>
      <c r="E334" s="7"/>
      <c r="F334" s="7"/>
      <c r="G334" s="7"/>
      <c r="H334" s="7"/>
      <c r="I334" s="97" t="s">
        <v>11</v>
      </c>
      <c r="J334" s="273">
        <f>J279</f>
        <v>0</v>
      </c>
      <c r="K334" s="162"/>
    </row>
    <row r="335" spans="1:11">
      <c r="A335" s="95"/>
      <c r="B335" s="7"/>
      <c r="C335" s="214" t="s">
        <v>109</v>
      </c>
      <c r="D335" s="214" t="s">
        <v>239</v>
      </c>
      <c r="E335" s="214"/>
      <c r="F335" s="214"/>
      <c r="G335" s="214"/>
      <c r="H335" s="214"/>
      <c r="I335" s="214"/>
      <c r="J335" s="7"/>
      <c r="K335" s="162"/>
    </row>
    <row r="336" spans="1:11">
      <c r="A336" s="93"/>
      <c r="B336" s="92"/>
      <c r="C336" s="504" t="s">
        <v>108</v>
      </c>
      <c r="D336" s="504"/>
      <c r="E336" s="504"/>
      <c r="F336" s="504"/>
      <c r="G336" s="504"/>
      <c r="H336" s="212"/>
      <c r="I336" s="92" t="s">
        <v>107</v>
      </c>
      <c r="J336" s="211">
        <f>J281</f>
        <v>0</v>
      </c>
      <c r="K336" s="174"/>
    </row>
    <row r="337" spans="1:12">
      <c r="A337" s="775" t="s">
        <v>330</v>
      </c>
      <c r="B337" s="776"/>
      <c r="C337" s="776"/>
      <c r="D337" s="776"/>
      <c r="E337" s="776"/>
      <c r="F337" s="776"/>
      <c r="G337" s="776"/>
      <c r="H337" s="776"/>
      <c r="I337" s="776"/>
      <c r="J337" s="776"/>
      <c r="K337" s="776"/>
      <c r="L337" s="776"/>
    </row>
    <row r="384" spans="10:11">
      <c r="J384" s="781" t="s">
        <v>329</v>
      </c>
      <c r="K384" s="781"/>
    </row>
  </sheetData>
  <mergeCells count="42">
    <mergeCell ref="J384:K384"/>
    <mergeCell ref="C2:G2"/>
    <mergeCell ref="C3:G4"/>
    <mergeCell ref="I3:J4"/>
    <mergeCell ref="C7:G7"/>
    <mergeCell ref="C58:G58"/>
    <mergeCell ref="C59:G60"/>
    <mergeCell ref="I59:J60"/>
    <mergeCell ref="J55:K55"/>
    <mergeCell ref="C63:G63"/>
    <mergeCell ref="C276:G276"/>
    <mergeCell ref="J165:K165"/>
    <mergeCell ref="C168:G169"/>
    <mergeCell ref="I168:J169"/>
    <mergeCell ref="C172:G172"/>
    <mergeCell ref="C112:G112"/>
    <mergeCell ref="A9:K23"/>
    <mergeCell ref="C277:G278"/>
    <mergeCell ref="I277:J278"/>
    <mergeCell ref="C281:G281"/>
    <mergeCell ref="J219:K219"/>
    <mergeCell ref="J110:K110"/>
    <mergeCell ref="C113:G114"/>
    <mergeCell ref="I113:J114"/>
    <mergeCell ref="C117:G117"/>
    <mergeCell ref="C167:G167"/>
    <mergeCell ref="A337:L337"/>
    <mergeCell ref="C332:G333"/>
    <mergeCell ref="I332:J333"/>
    <mergeCell ref="C336:G336"/>
    <mergeCell ref="A64:L64"/>
    <mergeCell ref="A118:L118"/>
    <mergeCell ref="A173:L173"/>
    <mergeCell ref="A227:L227"/>
    <mergeCell ref="A282:L282"/>
    <mergeCell ref="C226:G226"/>
    <mergeCell ref="C331:G331"/>
    <mergeCell ref="J274:K274"/>
    <mergeCell ref="J329:K329"/>
    <mergeCell ref="C222:G223"/>
    <mergeCell ref="I222:J223"/>
    <mergeCell ref="C221:G221"/>
  </mergeCells>
  <pageMargins left="0.19685039370078741" right="0" top="0.19685039370078741" bottom="0.19685039370078741" header="0.31496062992125984" footer="0.31496062992125984"/>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K383"/>
  <sheetViews>
    <sheetView showGridLines="0" view="pageLayout" zoomScaleNormal="25" workbookViewId="0">
      <selection activeCell="F26" sqref="F26"/>
    </sheetView>
  </sheetViews>
  <sheetFormatPr defaultRowHeight="15"/>
  <cols>
    <col min="1" max="1" width="12.85546875" style="5" customWidth="1"/>
    <col min="2" max="2" width="7" style="5" customWidth="1"/>
    <col min="3" max="3" width="11.140625" style="5" customWidth="1"/>
    <col min="4" max="4" width="12" style="5" customWidth="1"/>
    <col min="5" max="5" width="9.85546875" style="5" customWidth="1"/>
    <col min="6" max="6" width="10" style="5" customWidth="1"/>
    <col min="7" max="7" width="7.140625" style="5" customWidth="1"/>
    <col min="8" max="8" width="3.5703125" style="5" customWidth="1"/>
    <col min="9" max="9" width="9.140625" style="5"/>
    <col min="10" max="10" width="9.42578125" style="5" customWidth="1"/>
    <col min="11" max="11" width="8" style="5" customWidth="1"/>
    <col min="12" max="16384" width="9.140625" style="5"/>
  </cols>
  <sheetData>
    <row r="1" spans="1:11" ht="15.75" thickBot="1">
      <c r="A1" s="102"/>
      <c r="B1" s="101"/>
      <c r="C1" s="101"/>
      <c r="D1" s="101"/>
      <c r="E1" s="101"/>
      <c r="F1" s="101"/>
      <c r="G1" s="101"/>
      <c r="H1" s="101"/>
      <c r="I1" s="101"/>
      <c r="J1" s="101"/>
      <c r="K1" s="166"/>
    </row>
    <row r="2" spans="1:11" ht="18.75">
      <c r="A2" s="95"/>
      <c r="B2" s="7"/>
      <c r="C2" s="501" t="s">
        <v>113</v>
      </c>
      <c r="D2" s="501"/>
      <c r="E2" s="501"/>
      <c r="F2" s="501"/>
      <c r="G2" s="501"/>
      <c r="H2" s="217"/>
      <c r="I2" s="99" t="s">
        <v>112</v>
      </c>
      <c r="J2" s="98"/>
      <c r="K2" s="162"/>
    </row>
    <row r="3" spans="1:11" ht="15" customHeight="1">
      <c r="A3" s="95"/>
      <c r="B3" s="7"/>
      <c r="C3" s="502" t="s">
        <v>111</v>
      </c>
      <c r="D3" s="502"/>
      <c r="E3" s="502"/>
      <c r="F3" s="502"/>
      <c r="G3" s="502"/>
      <c r="H3" s="216"/>
      <c r="I3" s="631" t="str">
        <f>'1'!K3</f>
        <v>"PAPUA"</v>
      </c>
      <c r="J3" s="718"/>
      <c r="K3" s="162"/>
    </row>
    <row r="4" spans="1:11" ht="15" customHeight="1">
      <c r="A4" s="95"/>
      <c r="B4" s="7"/>
      <c r="C4" s="502"/>
      <c r="D4" s="502"/>
      <c r="E4" s="502"/>
      <c r="F4" s="502"/>
      <c r="G4" s="502"/>
      <c r="H4" s="216"/>
      <c r="I4" s="631"/>
      <c r="J4" s="718"/>
      <c r="K4" s="162"/>
    </row>
    <row r="5" spans="1:11" ht="15.75" thickBot="1">
      <c r="A5" s="95"/>
      <c r="B5" s="7"/>
      <c r="C5" s="7"/>
      <c r="D5" s="7"/>
      <c r="E5" s="7"/>
      <c r="F5" s="7"/>
      <c r="G5" s="7"/>
      <c r="H5" s="7"/>
      <c r="I5" s="97" t="s">
        <v>11</v>
      </c>
      <c r="J5" s="414" t="str">
        <f>'1'!L5</f>
        <v>07.05.2017</v>
      </c>
      <c r="K5" s="162"/>
    </row>
    <row r="6" spans="1:11">
      <c r="A6" s="95"/>
      <c r="B6" s="7"/>
      <c r="C6" s="214" t="s">
        <v>109</v>
      </c>
      <c r="D6" s="214" t="s">
        <v>239</v>
      </c>
      <c r="E6" s="214"/>
      <c r="F6" s="214"/>
      <c r="G6" s="214"/>
      <c r="H6" s="214"/>
      <c r="I6" s="214"/>
      <c r="J6" s="7"/>
      <c r="K6" s="162"/>
    </row>
    <row r="7" spans="1:11">
      <c r="A7" s="93"/>
      <c r="B7" s="92"/>
      <c r="C7" s="504" t="s">
        <v>108</v>
      </c>
      <c r="D7" s="504"/>
      <c r="E7" s="504"/>
      <c r="F7" s="504"/>
      <c r="G7" s="504"/>
      <c r="H7" s="212"/>
      <c r="I7" s="91" t="s">
        <v>107</v>
      </c>
      <c r="J7" s="285" t="str">
        <f>'11.'!J7</f>
        <v>Barcarena</v>
      </c>
      <c r="K7" s="174"/>
    </row>
    <row r="8" spans="1:11">
      <c r="A8" s="280" t="s">
        <v>343</v>
      </c>
      <c r="B8" s="279"/>
      <c r="C8" s="279"/>
      <c r="D8" s="279"/>
      <c r="E8" s="279" t="str">
        <f>'2'!I21</f>
        <v>Kaliningrad,Russia</v>
      </c>
      <c r="F8" s="279"/>
      <c r="G8" s="279"/>
      <c r="H8" s="279"/>
      <c r="I8" s="279"/>
      <c r="J8" s="279"/>
      <c r="K8" s="279"/>
    </row>
    <row r="9" spans="1:11">
      <c r="A9" s="779" t="s">
        <v>470</v>
      </c>
      <c r="B9" s="780"/>
      <c r="C9" s="780"/>
      <c r="D9" s="780"/>
      <c r="E9" s="780"/>
      <c r="F9" s="780"/>
      <c r="G9" s="780"/>
      <c r="H9" s="780"/>
      <c r="I9" s="780"/>
      <c r="J9" s="780"/>
      <c r="K9" s="780"/>
    </row>
    <row r="10" spans="1:11">
      <c r="A10" s="779"/>
      <c r="B10" s="780"/>
      <c r="C10" s="780"/>
      <c r="D10" s="780"/>
      <c r="E10" s="780"/>
      <c r="F10" s="780"/>
      <c r="G10" s="780"/>
      <c r="H10" s="780"/>
      <c r="I10" s="780"/>
      <c r="J10" s="780"/>
      <c r="K10" s="780"/>
    </row>
    <row r="11" spans="1:11">
      <c r="A11" s="779"/>
      <c r="B11" s="780"/>
      <c r="C11" s="780"/>
      <c r="D11" s="780"/>
      <c r="E11" s="780"/>
      <c r="F11" s="780"/>
      <c r="G11" s="780"/>
      <c r="H11" s="780"/>
      <c r="I11" s="780"/>
      <c r="J11" s="780"/>
      <c r="K11" s="780"/>
    </row>
    <row r="12" spans="1:11">
      <c r="A12" s="779"/>
      <c r="B12" s="780"/>
      <c r="C12" s="780"/>
      <c r="D12" s="780"/>
      <c r="E12" s="780"/>
      <c r="F12" s="780"/>
      <c r="G12" s="780"/>
      <c r="H12" s="780"/>
      <c r="I12" s="780"/>
      <c r="J12" s="780"/>
      <c r="K12" s="780"/>
    </row>
    <row r="13" spans="1:11">
      <c r="A13" s="779"/>
      <c r="B13" s="780"/>
      <c r="C13" s="780"/>
      <c r="D13" s="780"/>
      <c r="E13" s="780"/>
      <c r="F13" s="780"/>
      <c r="G13" s="780"/>
      <c r="H13" s="780"/>
      <c r="I13" s="780"/>
      <c r="J13" s="780"/>
      <c r="K13" s="780"/>
    </row>
    <row r="14" spans="1:11">
      <c r="A14" s="779"/>
      <c r="B14" s="780"/>
      <c r="C14" s="780"/>
      <c r="D14" s="780"/>
      <c r="E14" s="780"/>
      <c r="F14" s="780"/>
      <c r="G14" s="780"/>
      <c r="H14" s="780"/>
      <c r="I14" s="780"/>
      <c r="J14" s="780"/>
      <c r="K14" s="780"/>
    </row>
    <row r="15" spans="1:11">
      <c r="A15" s="779"/>
      <c r="B15" s="780"/>
      <c r="C15" s="780"/>
      <c r="D15" s="780"/>
      <c r="E15" s="780"/>
      <c r="F15" s="780"/>
      <c r="G15" s="780"/>
      <c r="H15" s="780"/>
      <c r="I15" s="780"/>
      <c r="J15" s="780"/>
      <c r="K15" s="780"/>
    </row>
    <row r="16" spans="1:11">
      <c r="A16" s="779"/>
      <c r="B16" s="780"/>
      <c r="C16" s="780"/>
      <c r="D16" s="780"/>
      <c r="E16" s="780"/>
      <c r="F16" s="780"/>
      <c r="G16" s="780"/>
      <c r="H16" s="780"/>
      <c r="I16" s="780"/>
      <c r="J16" s="780"/>
      <c r="K16" s="780"/>
    </row>
    <row r="17" spans="1:11">
      <c r="A17" s="779"/>
      <c r="B17" s="780"/>
      <c r="C17" s="780"/>
      <c r="D17" s="780"/>
      <c r="E17" s="780"/>
      <c r="F17" s="780"/>
      <c r="G17" s="780"/>
      <c r="H17" s="780"/>
      <c r="I17" s="780"/>
      <c r="J17" s="780"/>
      <c r="K17" s="780"/>
    </row>
    <row r="18" spans="1:11">
      <c r="A18" s="779"/>
      <c r="B18" s="780"/>
      <c r="C18" s="780"/>
      <c r="D18" s="780"/>
      <c r="E18" s="780"/>
      <c r="F18" s="780"/>
      <c r="G18" s="780"/>
      <c r="H18" s="780"/>
      <c r="I18" s="780"/>
      <c r="J18" s="780"/>
      <c r="K18" s="780"/>
    </row>
    <row r="19" spans="1:11">
      <c r="A19" s="779"/>
      <c r="B19" s="780"/>
      <c r="C19" s="780"/>
      <c r="D19" s="780"/>
      <c r="E19" s="780"/>
      <c r="F19" s="780"/>
      <c r="G19" s="780"/>
      <c r="H19" s="780"/>
      <c r="I19" s="780"/>
      <c r="J19" s="780"/>
      <c r="K19" s="780"/>
    </row>
    <row r="20" spans="1:11">
      <c r="A20" s="779"/>
      <c r="B20" s="780"/>
      <c r="C20" s="780"/>
      <c r="D20" s="780"/>
      <c r="E20" s="780"/>
      <c r="F20" s="780"/>
      <c r="G20" s="780"/>
      <c r="H20" s="780"/>
      <c r="I20" s="780"/>
      <c r="J20" s="780"/>
      <c r="K20" s="780"/>
    </row>
    <row r="21" spans="1:11">
      <c r="A21" s="779"/>
      <c r="B21" s="780"/>
      <c r="C21" s="780"/>
      <c r="D21" s="780"/>
      <c r="E21" s="780"/>
      <c r="F21" s="780"/>
      <c r="G21" s="780"/>
      <c r="H21" s="780"/>
      <c r="I21" s="780"/>
      <c r="J21" s="780"/>
      <c r="K21" s="780"/>
    </row>
    <row r="22" spans="1:11">
      <c r="A22" s="779"/>
      <c r="B22" s="780"/>
      <c r="C22" s="780"/>
      <c r="D22" s="780"/>
      <c r="E22" s="780"/>
      <c r="F22" s="780"/>
      <c r="G22" s="780"/>
      <c r="H22" s="780"/>
      <c r="I22" s="780"/>
      <c r="J22" s="780"/>
      <c r="K22" s="780"/>
    </row>
    <row r="23" spans="1:11">
      <c r="A23" s="779"/>
      <c r="B23" s="780"/>
      <c r="C23" s="780"/>
      <c r="D23" s="780"/>
      <c r="E23" s="780"/>
      <c r="F23" s="780"/>
      <c r="G23" s="780"/>
      <c r="H23" s="780"/>
      <c r="I23" s="780"/>
      <c r="J23" s="780"/>
      <c r="K23" s="780"/>
    </row>
    <row r="24" spans="1:11">
      <c r="A24" s="779"/>
      <c r="B24" s="780"/>
      <c r="C24" s="780"/>
      <c r="D24" s="780"/>
      <c r="E24" s="780"/>
      <c r="F24" s="780"/>
      <c r="G24" s="780"/>
      <c r="H24" s="780"/>
      <c r="I24" s="780"/>
      <c r="J24" s="780"/>
      <c r="K24" s="780"/>
    </row>
    <row r="25" spans="1:11">
      <c r="A25" s="779"/>
      <c r="B25" s="780"/>
      <c r="C25" s="780"/>
      <c r="D25" s="780"/>
      <c r="E25" s="780"/>
      <c r="F25" s="780"/>
      <c r="G25" s="780"/>
      <c r="H25" s="780"/>
      <c r="I25" s="780"/>
      <c r="J25" s="780"/>
      <c r="K25" s="780"/>
    </row>
    <row r="26" spans="1:11">
      <c r="A26" s="95"/>
      <c r="B26" s="7"/>
      <c r="C26" s="26"/>
      <c r="D26" s="26"/>
      <c r="E26" s="26"/>
      <c r="F26" s="26"/>
      <c r="G26" s="26"/>
      <c r="H26" s="26"/>
      <c r="I26" s="7"/>
      <c r="J26" s="7"/>
    </row>
    <row r="27" spans="1:11">
      <c r="A27" s="95"/>
      <c r="B27" s="7"/>
      <c r="C27" s="26"/>
      <c r="D27" s="26"/>
      <c r="E27" s="26"/>
      <c r="F27" s="26"/>
      <c r="G27" s="26"/>
      <c r="H27" s="26"/>
      <c r="I27" s="7"/>
      <c r="J27" s="7"/>
    </row>
    <row r="28" spans="1:11">
      <c r="A28" s="95"/>
      <c r="B28" s="7"/>
      <c r="C28" s="26"/>
      <c r="D28" s="26"/>
      <c r="E28" s="26"/>
      <c r="F28" s="26"/>
      <c r="G28" s="26"/>
      <c r="H28" s="26"/>
      <c r="I28" s="7"/>
      <c r="J28" s="7"/>
    </row>
    <row r="29" spans="1:11">
      <c r="A29" s="95"/>
      <c r="B29" s="7"/>
      <c r="C29" s="26"/>
      <c r="D29" s="26"/>
      <c r="E29" s="26"/>
      <c r="F29" s="26"/>
      <c r="G29" s="26"/>
      <c r="H29" s="26"/>
      <c r="I29" s="7"/>
      <c r="J29" s="7"/>
    </row>
    <row r="30" spans="1:11">
      <c r="A30" s="95"/>
      <c r="B30" s="7"/>
      <c r="C30" s="26"/>
      <c r="D30" s="26"/>
      <c r="E30" s="26"/>
      <c r="F30" s="26"/>
      <c r="G30" s="26"/>
      <c r="H30" s="26"/>
      <c r="I30" s="7"/>
      <c r="J30" s="7"/>
    </row>
    <row r="31" spans="1:11">
      <c r="A31" s="95"/>
      <c r="B31" s="7"/>
      <c r="C31" s="26"/>
      <c r="D31" s="26"/>
      <c r="E31" s="26"/>
      <c r="F31" s="26"/>
      <c r="G31" s="26"/>
      <c r="H31" s="26"/>
      <c r="I31" s="7"/>
      <c r="J31" s="7"/>
    </row>
    <row r="32" spans="1:11">
      <c r="A32" s="95"/>
      <c r="B32" s="7"/>
      <c r="C32" s="26"/>
      <c r="D32" s="26"/>
      <c r="E32" s="26"/>
      <c r="F32" s="26"/>
      <c r="G32" s="26"/>
      <c r="H32" s="26"/>
      <c r="I32" s="7"/>
      <c r="J32" s="7"/>
    </row>
    <row r="33" spans="1:10">
      <c r="A33" s="95"/>
      <c r="B33" s="7"/>
      <c r="C33" s="26"/>
      <c r="D33" s="26"/>
      <c r="E33" s="26"/>
      <c r="F33" s="26"/>
      <c r="G33" s="26"/>
      <c r="H33" s="26"/>
      <c r="I33" s="7"/>
      <c r="J33" s="7"/>
    </row>
    <row r="34" spans="1:10">
      <c r="A34" s="95"/>
      <c r="B34" s="7"/>
      <c r="C34" s="26"/>
      <c r="D34" s="26"/>
      <c r="E34" s="26"/>
      <c r="F34" s="26"/>
      <c r="G34" s="26"/>
      <c r="H34" s="26"/>
      <c r="I34" s="7"/>
      <c r="J34" s="7"/>
    </row>
    <row r="35" spans="1:10">
      <c r="A35" s="95"/>
      <c r="B35" s="7"/>
      <c r="C35" s="26"/>
      <c r="D35" s="26"/>
      <c r="E35" s="26"/>
      <c r="F35" s="26"/>
      <c r="G35" s="26"/>
      <c r="H35" s="26"/>
      <c r="I35" s="7"/>
      <c r="J35" s="7"/>
    </row>
    <row r="36" spans="1:10">
      <c r="A36" s="95"/>
      <c r="B36" s="7"/>
      <c r="C36" s="26"/>
      <c r="D36" s="26"/>
      <c r="E36" s="26"/>
      <c r="F36" s="26"/>
      <c r="G36" s="26"/>
      <c r="H36" s="26"/>
      <c r="I36" s="7"/>
      <c r="J36" s="7"/>
    </row>
    <row r="37" spans="1:10">
      <c r="A37" s="95"/>
      <c r="B37" s="7"/>
      <c r="C37" s="26"/>
      <c r="D37" s="26"/>
      <c r="E37" s="26"/>
      <c r="F37" s="26"/>
      <c r="G37" s="26"/>
      <c r="H37" s="26"/>
      <c r="I37" s="7"/>
      <c r="J37" s="7"/>
    </row>
    <row r="38" spans="1:10">
      <c r="A38" s="95"/>
      <c r="B38" s="7"/>
      <c r="C38" s="26"/>
      <c r="D38" s="26"/>
      <c r="E38" s="26"/>
      <c r="F38" s="26"/>
      <c r="G38" s="26"/>
      <c r="H38" s="26"/>
      <c r="I38" s="7"/>
      <c r="J38" s="7"/>
    </row>
    <row r="39" spans="1:10">
      <c r="A39" s="95"/>
      <c r="B39" s="7"/>
      <c r="C39" s="26"/>
      <c r="D39" s="26"/>
      <c r="E39" s="26"/>
      <c r="F39" s="26"/>
      <c r="G39" s="26"/>
      <c r="H39" s="26"/>
      <c r="I39" s="7"/>
      <c r="J39" s="7"/>
    </row>
    <row r="40" spans="1:10">
      <c r="A40" s="95"/>
      <c r="B40" s="7"/>
      <c r="C40" s="26"/>
      <c r="D40" s="26"/>
      <c r="E40" s="26"/>
      <c r="F40" s="26"/>
      <c r="G40" s="26"/>
      <c r="H40" s="26"/>
      <c r="I40" s="7"/>
      <c r="J40" s="7"/>
    </row>
    <row r="41" spans="1:10">
      <c r="A41" s="95"/>
      <c r="B41" s="7"/>
      <c r="C41" s="26"/>
      <c r="D41" s="26"/>
      <c r="E41" s="26"/>
      <c r="F41" s="26"/>
      <c r="G41" s="26"/>
      <c r="H41" s="26"/>
      <c r="I41" s="7"/>
      <c r="J41" s="7"/>
    </row>
    <row r="42" spans="1:10">
      <c r="A42" s="95"/>
      <c r="B42" s="7"/>
      <c r="C42" s="26"/>
      <c r="D42" s="26"/>
      <c r="E42" s="26"/>
      <c r="F42" s="26"/>
      <c r="G42" s="26"/>
      <c r="H42" s="26"/>
      <c r="I42" s="7"/>
      <c r="J42" s="7"/>
    </row>
    <row r="43" spans="1:10">
      <c r="A43" s="95"/>
      <c r="B43" s="7"/>
      <c r="C43" s="26"/>
      <c r="D43" s="26"/>
      <c r="E43" s="26"/>
      <c r="F43" s="26"/>
      <c r="G43" s="26"/>
      <c r="H43" s="26"/>
      <c r="I43" s="7"/>
      <c r="J43" s="7"/>
    </row>
    <row r="44" spans="1:10">
      <c r="A44" s="95"/>
      <c r="B44" s="7"/>
      <c r="C44" s="26"/>
      <c r="D44" s="26"/>
      <c r="E44" s="26"/>
      <c r="F44" s="26"/>
      <c r="G44" s="26"/>
      <c r="H44" s="26"/>
      <c r="I44" s="7"/>
      <c r="J44" s="7"/>
    </row>
    <row r="45" spans="1:10">
      <c r="A45" s="95"/>
      <c r="B45" s="7"/>
      <c r="C45" s="26"/>
      <c r="D45" s="26"/>
      <c r="E45" s="26"/>
      <c r="F45" s="26"/>
      <c r="G45" s="26"/>
      <c r="H45" s="26"/>
      <c r="I45" s="7"/>
      <c r="J45" s="7"/>
    </row>
    <row r="46" spans="1:10">
      <c r="A46" s="95"/>
      <c r="B46" s="7"/>
      <c r="C46" s="26"/>
      <c r="D46" s="26"/>
      <c r="E46" s="26"/>
      <c r="F46" s="26"/>
      <c r="G46" s="26"/>
      <c r="H46" s="26"/>
      <c r="I46" s="7"/>
      <c r="J46" s="7"/>
    </row>
    <row r="47" spans="1:10">
      <c r="A47" s="95"/>
      <c r="B47" s="7"/>
      <c r="C47" s="26"/>
      <c r="D47" s="26"/>
      <c r="E47" s="26"/>
      <c r="F47" s="26"/>
      <c r="G47" s="26"/>
      <c r="H47" s="26"/>
      <c r="I47" s="7"/>
      <c r="J47" s="7"/>
    </row>
    <row r="48" spans="1:10">
      <c r="A48" s="95"/>
      <c r="B48" s="7"/>
      <c r="C48" s="26"/>
      <c r="D48" s="26"/>
      <c r="E48" s="26"/>
      <c r="F48" s="26"/>
      <c r="G48" s="26"/>
      <c r="H48" s="26"/>
      <c r="I48" s="7"/>
      <c r="J48" s="7"/>
    </row>
    <row r="49" spans="1:11">
      <c r="A49" s="95"/>
      <c r="B49" s="7"/>
      <c r="C49" s="26"/>
      <c r="D49" s="26"/>
      <c r="E49" s="26"/>
      <c r="F49" s="26"/>
      <c r="G49" s="26"/>
      <c r="H49" s="26"/>
      <c r="I49" s="7"/>
      <c r="J49" s="7"/>
    </row>
    <row r="50" spans="1:11">
      <c r="A50" s="95"/>
      <c r="B50" s="7"/>
      <c r="C50" s="26"/>
      <c r="D50" s="26"/>
      <c r="E50" s="26"/>
      <c r="F50" s="26"/>
      <c r="G50" s="26"/>
      <c r="H50" s="26"/>
      <c r="I50" s="7"/>
      <c r="J50" s="7"/>
    </row>
    <row r="51" spans="1:11">
      <c r="A51" s="95"/>
      <c r="B51" s="7"/>
      <c r="C51" s="26"/>
      <c r="D51" s="26"/>
      <c r="E51" s="26"/>
      <c r="F51" s="26"/>
      <c r="G51" s="26"/>
      <c r="H51" s="26"/>
      <c r="I51" s="7"/>
      <c r="J51" s="7"/>
    </row>
    <row r="52" spans="1:11">
      <c r="A52" s="95"/>
      <c r="B52" s="7"/>
      <c r="C52" s="26"/>
      <c r="D52" s="26"/>
      <c r="E52" s="26"/>
      <c r="F52" s="26"/>
      <c r="G52" s="26"/>
      <c r="H52" s="26"/>
      <c r="I52" s="7"/>
      <c r="J52" s="7"/>
    </row>
    <row r="53" spans="1:11">
      <c r="A53" s="95"/>
      <c r="B53" s="7"/>
      <c r="C53" s="26"/>
      <c r="D53" s="26"/>
      <c r="E53" s="26"/>
      <c r="F53" s="26"/>
      <c r="G53" s="26"/>
      <c r="H53" s="26"/>
      <c r="I53" s="7"/>
      <c r="J53" s="7"/>
    </row>
    <row r="54" spans="1:11">
      <c r="A54" s="95"/>
      <c r="B54" s="7"/>
      <c r="C54" s="26"/>
      <c r="D54" s="26"/>
      <c r="E54" s="26"/>
      <c r="F54" s="26"/>
      <c r="G54" s="26"/>
      <c r="H54" s="26"/>
      <c r="I54" s="7"/>
      <c r="J54" s="7"/>
    </row>
    <row r="55" spans="1:11">
      <c r="A55" s="95"/>
      <c r="B55" s="7"/>
      <c r="C55" s="26"/>
      <c r="D55" s="26"/>
      <c r="E55" s="26"/>
      <c r="F55" s="26"/>
      <c r="G55" s="26"/>
      <c r="H55" s="26"/>
      <c r="I55" s="7"/>
      <c r="J55" s="7"/>
      <c r="K55" s="463" t="s">
        <v>465</v>
      </c>
    </row>
    <row r="56" spans="1:11">
      <c r="A56" s="95"/>
      <c r="B56" s="7"/>
      <c r="C56" s="26"/>
      <c r="D56" s="26"/>
      <c r="E56" s="26"/>
      <c r="F56" s="26"/>
      <c r="G56" s="26"/>
      <c r="H56" s="26"/>
      <c r="I56" s="7"/>
      <c r="J56" s="7"/>
    </row>
    <row r="57" spans="1:11" ht="15.75" thickBot="1">
      <c r="A57" s="102"/>
      <c r="B57" s="101"/>
      <c r="C57" s="101"/>
      <c r="D57" s="101"/>
      <c r="E57" s="101"/>
      <c r="F57" s="101"/>
      <c r="G57" s="101"/>
      <c r="H57" s="101"/>
      <c r="I57" s="101"/>
      <c r="J57" s="101"/>
      <c r="K57" s="166"/>
    </row>
    <row r="58" spans="1:11" ht="18.75">
      <c r="A58" s="95"/>
      <c r="B58" s="7"/>
      <c r="C58" s="501" t="s">
        <v>113</v>
      </c>
      <c r="D58" s="501"/>
      <c r="E58" s="501"/>
      <c r="F58" s="501"/>
      <c r="G58" s="501"/>
      <c r="H58" s="217"/>
      <c r="I58" s="99" t="s">
        <v>112</v>
      </c>
      <c r="J58" s="98"/>
      <c r="K58" s="162"/>
    </row>
    <row r="59" spans="1:11" ht="15" customHeight="1">
      <c r="A59" s="95"/>
      <c r="B59" s="7"/>
      <c r="C59" s="502" t="s">
        <v>111</v>
      </c>
      <c r="D59" s="502"/>
      <c r="E59" s="502"/>
      <c r="F59" s="502"/>
      <c r="G59" s="502"/>
      <c r="H59" s="216"/>
      <c r="I59" s="631" t="s">
        <v>110</v>
      </c>
      <c r="J59" s="718"/>
      <c r="K59" s="162"/>
    </row>
    <row r="60" spans="1:11" ht="15" customHeight="1">
      <c r="A60" s="95"/>
      <c r="B60" s="7"/>
      <c r="C60" s="502"/>
      <c r="D60" s="502"/>
      <c r="E60" s="502"/>
      <c r="F60" s="502"/>
      <c r="G60" s="502"/>
      <c r="H60" s="216"/>
      <c r="I60" s="631"/>
      <c r="J60" s="718"/>
      <c r="K60" s="162"/>
    </row>
    <row r="61" spans="1:11" ht="15.75" thickBot="1">
      <c r="A61" s="95"/>
      <c r="B61" s="7"/>
      <c r="C61" s="7"/>
      <c r="D61" s="7"/>
      <c r="E61" s="7"/>
      <c r="F61" s="7"/>
      <c r="G61" s="7"/>
      <c r="H61" s="7"/>
      <c r="I61" s="97" t="s">
        <v>11</v>
      </c>
      <c r="J61" s="286" t="str">
        <f>J5</f>
        <v>07.05.2017</v>
      </c>
      <c r="K61" s="162"/>
    </row>
    <row r="62" spans="1:11">
      <c r="A62" s="95"/>
      <c r="B62" s="7"/>
      <c r="C62" s="214" t="s">
        <v>109</v>
      </c>
      <c r="D62" s="214" t="s">
        <v>239</v>
      </c>
      <c r="E62" s="214"/>
      <c r="F62" s="214"/>
      <c r="G62" s="214"/>
      <c r="H62" s="214"/>
      <c r="I62" s="214"/>
      <c r="J62" s="7"/>
      <c r="K62" s="162"/>
    </row>
    <row r="63" spans="1:11">
      <c r="A63" s="93"/>
      <c r="B63" s="92"/>
      <c r="C63" s="504" t="s">
        <v>108</v>
      </c>
      <c r="D63" s="504"/>
      <c r="E63" s="504"/>
      <c r="F63" s="504"/>
      <c r="G63" s="504"/>
      <c r="H63" s="212"/>
      <c r="I63" s="91" t="s">
        <v>107</v>
      </c>
      <c r="J63" s="211" t="str">
        <f>J7</f>
        <v>Barcarena</v>
      </c>
      <c r="K63" s="174"/>
    </row>
    <row r="64" spans="1:11">
      <c r="A64" s="775" t="str">
        <f>A8</f>
        <v xml:space="preserve">Sailing Directions information about the Area - Arrival to </v>
      </c>
      <c r="B64" s="776"/>
      <c r="C64" s="776"/>
      <c r="D64" s="776"/>
      <c r="E64" s="776"/>
      <c r="F64" s="776"/>
      <c r="G64" s="776"/>
      <c r="H64" s="776"/>
      <c r="I64" s="776"/>
      <c r="J64" s="776"/>
      <c r="K64" s="776"/>
    </row>
    <row r="65" spans="1:10">
      <c r="A65" s="95"/>
      <c r="B65" s="7"/>
      <c r="C65" s="26"/>
      <c r="D65" s="26"/>
      <c r="E65" s="26"/>
      <c r="F65" s="26"/>
      <c r="G65" s="26"/>
      <c r="H65" s="26"/>
      <c r="I65" s="7"/>
      <c r="J65" s="7"/>
    </row>
    <row r="66" spans="1:10">
      <c r="A66" s="95"/>
      <c r="B66" s="7"/>
      <c r="C66" s="26"/>
      <c r="D66" s="26"/>
      <c r="E66" s="26"/>
      <c r="F66" s="26"/>
      <c r="G66" s="26"/>
      <c r="H66" s="26"/>
      <c r="I66" s="7"/>
      <c r="J66" s="7"/>
    </row>
    <row r="67" spans="1:10">
      <c r="A67" s="95"/>
      <c r="B67" s="7"/>
      <c r="C67" s="26"/>
      <c r="D67" s="26"/>
      <c r="E67" s="26"/>
      <c r="F67" s="26"/>
      <c r="G67" s="26"/>
      <c r="H67" s="26"/>
      <c r="I67" s="7"/>
      <c r="J67" s="7"/>
    </row>
    <row r="68" spans="1:10">
      <c r="A68" s="95"/>
      <c r="B68" s="7"/>
      <c r="C68" s="26"/>
      <c r="D68" s="26"/>
      <c r="E68" s="26"/>
      <c r="F68" s="26"/>
      <c r="G68" s="26"/>
      <c r="H68" s="26"/>
      <c r="I68" s="7"/>
      <c r="J68" s="7"/>
    </row>
    <row r="69" spans="1:10">
      <c r="A69" s="95"/>
      <c r="B69" s="7"/>
      <c r="C69" s="26"/>
      <c r="D69" s="26"/>
      <c r="E69" s="26"/>
      <c r="F69" s="26"/>
      <c r="G69" s="26"/>
      <c r="H69" s="26"/>
      <c r="I69" s="7"/>
      <c r="J69" s="7"/>
    </row>
    <row r="70" spans="1:10">
      <c r="A70" s="95"/>
      <c r="B70" s="7"/>
      <c r="C70" s="26"/>
      <c r="D70" s="26"/>
      <c r="E70" s="26"/>
      <c r="F70" s="26"/>
      <c r="G70" s="26"/>
      <c r="H70" s="26"/>
      <c r="I70" s="7"/>
      <c r="J70" s="7"/>
    </row>
    <row r="71" spans="1:10">
      <c r="A71" s="95"/>
      <c r="B71" s="7"/>
      <c r="C71" s="26"/>
      <c r="D71" s="26"/>
      <c r="E71" s="26"/>
      <c r="F71" s="26"/>
      <c r="G71" s="26"/>
      <c r="H71" s="26"/>
      <c r="I71" s="7"/>
      <c r="J71" s="7"/>
    </row>
    <row r="72" spans="1:10">
      <c r="A72" s="95"/>
      <c r="B72" s="7"/>
      <c r="C72" s="26"/>
      <c r="D72" s="26"/>
      <c r="E72" s="26"/>
      <c r="F72" s="26"/>
      <c r="G72" s="26"/>
      <c r="H72" s="26"/>
      <c r="I72" s="7"/>
      <c r="J72" s="7"/>
    </row>
    <row r="73" spans="1:10">
      <c r="A73" s="95"/>
      <c r="B73" s="7"/>
      <c r="C73" s="26"/>
      <c r="D73" s="26"/>
      <c r="E73" s="26"/>
      <c r="F73" s="26"/>
      <c r="G73" s="26"/>
      <c r="H73" s="26"/>
      <c r="I73" s="7"/>
      <c r="J73" s="7"/>
    </row>
    <row r="74" spans="1:10">
      <c r="A74" s="95"/>
      <c r="B74" s="7"/>
      <c r="C74" s="26"/>
      <c r="D74" s="26"/>
      <c r="E74" s="26"/>
      <c r="F74" s="26"/>
      <c r="G74" s="26"/>
      <c r="H74" s="26"/>
      <c r="I74" s="7"/>
      <c r="J74" s="7"/>
    </row>
    <row r="75" spans="1:10">
      <c r="A75" s="95"/>
      <c r="B75" s="7"/>
      <c r="C75" s="26"/>
      <c r="D75" s="26"/>
      <c r="E75" s="26"/>
      <c r="F75" s="26"/>
      <c r="G75" s="26"/>
      <c r="H75" s="26"/>
      <c r="I75" s="7"/>
      <c r="J75" s="7"/>
    </row>
    <row r="76" spans="1:10">
      <c r="A76" s="95"/>
      <c r="B76" s="7"/>
      <c r="C76" s="26"/>
      <c r="D76" s="26"/>
      <c r="E76" s="26"/>
      <c r="F76" s="26"/>
      <c r="G76" s="26"/>
      <c r="H76" s="26"/>
      <c r="I76" s="7"/>
      <c r="J76" s="7"/>
    </row>
    <row r="77" spans="1:10">
      <c r="A77" s="95"/>
      <c r="B77" s="7"/>
      <c r="C77" s="26"/>
      <c r="D77" s="26"/>
      <c r="E77" s="26"/>
      <c r="F77" s="26"/>
      <c r="G77" s="26"/>
      <c r="H77" s="26"/>
      <c r="I77" s="7"/>
      <c r="J77" s="7"/>
    </row>
    <row r="78" spans="1:10">
      <c r="A78" s="95"/>
      <c r="B78" s="7"/>
      <c r="C78" s="26"/>
      <c r="D78" s="26"/>
      <c r="E78" s="26"/>
      <c r="F78" s="26"/>
      <c r="G78" s="26"/>
      <c r="H78" s="26"/>
      <c r="I78" s="7"/>
      <c r="J78" s="7"/>
    </row>
    <row r="79" spans="1:10">
      <c r="A79" s="95"/>
      <c r="B79" s="7"/>
      <c r="C79" s="26"/>
      <c r="D79" s="26"/>
      <c r="E79" s="26"/>
      <c r="F79" s="26"/>
      <c r="G79" s="26"/>
      <c r="H79" s="26"/>
      <c r="I79" s="7"/>
      <c r="J79" s="7"/>
    </row>
    <row r="80" spans="1:10">
      <c r="A80" s="95"/>
      <c r="B80" s="7"/>
      <c r="C80" s="26"/>
      <c r="D80" s="26"/>
      <c r="E80" s="26"/>
      <c r="F80" s="26"/>
      <c r="G80" s="26"/>
      <c r="H80" s="26"/>
      <c r="I80" s="7"/>
      <c r="J80" s="7"/>
    </row>
    <row r="81" spans="1:10">
      <c r="A81" s="95"/>
      <c r="B81" s="7"/>
      <c r="C81" s="26"/>
      <c r="D81" s="26"/>
      <c r="E81" s="26"/>
      <c r="F81" s="26"/>
      <c r="G81" s="26"/>
      <c r="H81" s="26"/>
      <c r="I81" s="7"/>
      <c r="J81" s="7"/>
    </row>
    <row r="82" spans="1:10">
      <c r="A82" s="95"/>
      <c r="B82" s="7"/>
      <c r="C82" s="26"/>
      <c r="D82" s="26"/>
      <c r="E82" s="26"/>
      <c r="F82" s="26"/>
      <c r="G82" s="26"/>
      <c r="H82" s="26"/>
      <c r="I82" s="7"/>
      <c r="J82" s="7"/>
    </row>
    <row r="83" spans="1:10">
      <c r="A83" s="95"/>
      <c r="B83" s="7"/>
      <c r="C83" s="26"/>
      <c r="D83" s="26"/>
      <c r="E83" s="26"/>
      <c r="F83" s="26"/>
      <c r="G83" s="26"/>
      <c r="H83" s="26"/>
      <c r="I83" s="7"/>
      <c r="J83" s="7"/>
    </row>
    <row r="84" spans="1:10">
      <c r="A84" s="95"/>
      <c r="B84" s="7"/>
      <c r="C84" s="26"/>
      <c r="D84" s="26"/>
      <c r="E84" s="26"/>
      <c r="F84" s="26"/>
      <c r="G84" s="26"/>
      <c r="H84" s="26"/>
      <c r="I84" s="7"/>
      <c r="J84" s="7"/>
    </row>
    <row r="85" spans="1:10">
      <c r="A85" s="95"/>
      <c r="B85" s="7"/>
      <c r="C85" s="26"/>
      <c r="D85" s="26"/>
      <c r="E85" s="26"/>
      <c r="F85" s="26"/>
      <c r="G85" s="26"/>
      <c r="H85" s="26"/>
      <c r="I85" s="7"/>
      <c r="J85" s="7"/>
    </row>
    <row r="86" spans="1:10">
      <c r="A86" s="95"/>
      <c r="B86" s="7"/>
      <c r="C86" s="26"/>
      <c r="D86" s="26"/>
      <c r="E86" s="26"/>
      <c r="F86" s="26"/>
      <c r="G86" s="26"/>
      <c r="H86" s="26"/>
      <c r="I86" s="7"/>
      <c r="J86" s="7"/>
    </row>
    <row r="87" spans="1:10">
      <c r="A87" s="95"/>
      <c r="B87" s="7"/>
      <c r="C87" s="26"/>
      <c r="D87" s="26"/>
      <c r="E87" s="26"/>
      <c r="F87" s="26"/>
      <c r="G87" s="26"/>
      <c r="H87" s="26"/>
      <c r="I87" s="7"/>
      <c r="J87" s="7"/>
    </row>
    <row r="88" spans="1:10">
      <c r="A88" s="95"/>
      <c r="B88" s="7"/>
      <c r="C88" s="26"/>
      <c r="D88" s="26"/>
      <c r="E88" s="26"/>
      <c r="F88" s="26"/>
      <c r="G88" s="26"/>
      <c r="H88" s="26"/>
      <c r="I88" s="7"/>
      <c r="J88" s="7"/>
    </row>
    <row r="89" spans="1:10">
      <c r="A89" s="95"/>
      <c r="B89" s="7"/>
      <c r="C89" s="26"/>
      <c r="D89" s="26"/>
      <c r="E89" s="26"/>
      <c r="F89" s="26"/>
      <c r="G89" s="26"/>
      <c r="H89" s="26"/>
      <c r="I89" s="7"/>
      <c r="J89" s="7"/>
    </row>
    <row r="90" spans="1:10">
      <c r="A90" s="95"/>
      <c r="B90" s="7"/>
      <c r="C90" s="26"/>
      <c r="D90" s="26"/>
      <c r="E90" s="26"/>
      <c r="F90" s="26"/>
      <c r="G90" s="26"/>
      <c r="H90" s="26"/>
      <c r="I90" s="7"/>
      <c r="J90" s="7"/>
    </row>
    <row r="91" spans="1:10">
      <c r="A91" s="95"/>
      <c r="B91" s="7"/>
      <c r="C91" s="26"/>
      <c r="D91" s="26"/>
      <c r="E91" s="26"/>
      <c r="F91" s="26"/>
      <c r="G91" s="26"/>
      <c r="H91" s="26"/>
      <c r="I91" s="7"/>
      <c r="J91" s="7"/>
    </row>
    <row r="92" spans="1:10">
      <c r="A92" s="95"/>
      <c r="B92" s="7"/>
      <c r="C92" s="26"/>
      <c r="D92" s="26"/>
      <c r="E92" s="26"/>
      <c r="F92" s="26"/>
      <c r="G92" s="26"/>
      <c r="H92" s="26"/>
      <c r="I92" s="7"/>
      <c r="J92" s="7"/>
    </row>
    <row r="93" spans="1:10">
      <c r="A93" s="95"/>
      <c r="B93" s="7"/>
      <c r="C93" s="26"/>
      <c r="D93" s="26"/>
      <c r="E93" s="26"/>
      <c r="F93" s="26"/>
      <c r="G93" s="26"/>
      <c r="H93" s="26"/>
      <c r="I93" s="7"/>
      <c r="J93" s="7"/>
    </row>
    <row r="94" spans="1:10">
      <c r="A94" s="95"/>
      <c r="B94" s="7"/>
      <c r="C94" s="26"/>
      <c r="D94" s="26"/>
      <c r="E94" s="26"/>
      <c r="F94" s="26"/>
      <c r="G94" s="26"/>
      <c r="H94" s="26"/>
      <c r="I94" s="7"/>
      <c r="J94" s="7"/>
    </row>
    <row r="95" spans="1:10">
      <c r="A95" s="95"/>
      <c r="B95" s="7"/>
      <c r="C95" s="26"/>
      <c r="D95" s="26"/>
      <c r="E95" s="26"/>
      <c r="F95" s="26"/>
      <c r="G95" s="26"/>
      <c r="H95" s="26"/>
      <c r="I95" s="7"/>
      <c r="J95" s="7"/>
    </row>
    <row r="96" spans="1:10">
      <c r="A96" s="95"/>
      <c r="B96" s="7"/>
      <c r="C96" s="26"/>
      <c r="D96" s="26"/>
      <c r="E96" s="26"/>
      <c r="F96" s="26"/>
      <c r="G96" s="26"/>
      <c r="H96" s="26"/>
      <c r="I96" s="7"/>
      <c r="J96" s="7"/>
    </row>
    <row r="97" spans="1:11">
      <c r="A97" s="95"/>
      <c r="B97" s="7"/>
      <c r="C97" s="26"/>
      <c r="D97" s="26"/>
      <c r="E97" s="26"/>
      <c r="F97" s="26"/>
      <c r="G97" s="26"/>
      <c r="H97" s="26"/>
      <c r="I97" s="7"/>
      <c r="J97" s="7"/>
    </row>
    <row r="98" spans="1:11">
      <c r="A98" s="95"/>
      <c r="B98" s="7"/>
      <c r="C98" s="26"/>
      <c r="D98" s="26"/>
      <c r="E98" s="26"/>
      <c r="F98" s="26"/>
      <c r="G98" s="26"/>
      <c r="H98" s="26"/>
      <c r="I98" s="7"/>
      <c r="J98" s="7"/>
    </row>
    <row r="99" spans="1:11">
      <c r="A99" s="95"/>
      <c r="B99" s="7"/>
      <c r="C99" s="26"/>
      <c r="D99" s="26"/>
      <c r="E99" s="26"/>
      <c r="F99" s="26"/>
      <c r="G99" s="26"/>
      <c r="H99" s="26"/>
      <c r="I99" s="7"/>
      <c r="J99" s="7"/>
    </row>
    <row r="100" spans="1:11">
      <c r="A100" s="95"/>
      <c r="B100" s="7"/>
      <c r="C100" s="26"/>
      <c r="D100" s="26"/>
      <c r="E100" s="26"/>
      <c r="F100" s="26"/>
      <c r="G100" s="26"/>
      <c r="H100" s="26"/>
      <c r="I100" s="7"/>
      <c r="J100" s="7"/>
    </row>
    <row r="101" spans="1:11">
      <c r="A101" s="95"/>
      <c r="B101" s="7"/>
      <c r="C101" s="26"/>
      <c r="D101" s="26"/>
      <c r="E101" s="26"/>
      <c r="F101" s="26"/>
      <c r="G101" s="26"/>
      <c r="H101" s="26"/>
      <c r="I101" s="7"/>
      <c r="J101" s="7"/>
    </row>
    <row r="102" spans="1:11">
      <c r="A102" s="95"/>
      <c r="B102" s="7"/>
      <c r="C102" s="26"/>
      <c r="D102" s="26"/>
      <c r="E102" s="26"/>
      <c r="F102" s="26"/>
      <c r="G102" s="26"/>
      <c r="H102" s="26"/>
      <c r="I102" s="7"/>
      <c r="J102" s="7"/>
    </row>
    <row r="103" spans="1:11">
      <c r="A103" s="95"/>
      <c r="B103" s="7"/>
      <c r="C103" s="26"/>
      <c r="D103" s="26"/>
      <c r="E103" s="26"/>
      <c r="F103" s="26"/>
      <c r="G103" s="26"/>
      <c r="H103" s="26"/>
      <c r="I103" s="7"/>
      <c r="J103" s="7"/>
    </row>
    <row r="104" spans="1:11">
      <c r="A104" s="95"/>
      <c r="B104" s="7"/>
      <c r="C104" s="26"/>
      <c r="D104" s="26"/>
      <c r="E104" s="26"/>
      <c r="F104" s="26"/>
      <c r="G104" s="26"/>
      <c r="H104" s="26"/>
      <c r="I104" s="7"/>
      <c r="J104" s="7"/>
    </row>
    <row r="105" spans="1:11">
      <c r="A105" s="95"/>
      <c r="B105" s="7"/>
      <c r="C105" s="26"/>
      <c r="D105" s="26"/>
      <c r="E105" s="26"/>
      <c r="F105" s="26"/>
      <c r="G105" s="26"/>
      <c r="H105" s="26"/>
      <c r="I105" s="7"/>
      <c r="J105" s="7"/>
    </row>
    <row r="106" spans="1:11">
      <c r="A106" s="95"/>
      <c r="B106" s="7"/>
      <c r="C106" s="26"/>
      <c r="D106" s="26"/>
      <c r="E106" s="26"/>
      <c r="F106" s="26"/>
      <c r="G106" s="26"/>
      <c r="H106" s="26"/>
      <c r="I106" s="7"/>
      <c r="J106" s="7"/>
    </row>
    <row r="107" spans="1:11">
      <c r="A107" s="95"/>
      <c r="B107" s="7"/>
      <c r="C107" s="26"/>
      <c r="D107" s="26"/>
      <c r="E107" s="26"/>
      <c r="F107" s="26"/>
      <c r="G107" s="26"/>
      <c r="H107" s="26"/>
      <c r="I107" s="7"/>
      <c r="J107" s="7"/>
    </row>
    <row r="108" spans="1:11">
      <c r="A108" s="95"/>
      <c r="B108" s="7"/>
      <c r="C108" s="26"/>
      <c r="D108" s="26"/>
      <c r="E108" s="26"/>
      <c r="F108" s="26"/>
      <c r="G108" s="26"/>
      <c r="H108" s="26"/>
      <c r="I108" s="7"/>
      <c r="J108" s="7"/>
    </row>
    <row r="109" spans="1:11">
      <c r="A109" s="95"/>
      <c r="B109" s="7"/>
      <c r="C109" s="26"/>
      <c r="D109" s="26"/>
      <c r="E109" s="26"/>
      <c r="F109" s="26"/>
      <c r="G109" s="26"/>
      <c r="H109" s="26"/>
      <c r="I109" s="7"/>
      <c r="J109" s="7"/>
    </row>
    <row r="110" spans="1:11">
      <c r="A110" s="95"/>
      <c r="B110" s="7"/>
      <c r="C110" s="26"/>
      <c r="D110" s="26"/>
      <c r="E110" s="26"/>
      <c r="F110" s="26"/>
      <c r="G110" s="26"/>
      <c r="H110" s="26"/>
      <c r="I110" s="7"/>
      <c r="J110" s="7"/>
      <c r="K110" s="172" t="s">
        <v>342</v>
      </c>
    </row>
    <row r="111" spans="1:11" ht="15.75" thickBot="1">
      <c r="A111" s="102"/>
      <c r="B111" s="101"/>
      <c r="C111" s="101"/>
      <c r="D111" s="101"/>
      <c r="E111" s="101"/>
      <c r="F111" s="101"/>
      <c r="G111" s="101"/>
      <c r="H111" s="101"/>
      <c r="I111" s="101"/>
      <c r="J111" s="101"/>
      <c r="K111" s="277"/>
    </row>
    <row r="112" spans="1:11" ht="18.75">
      <c r="A112" s="95"/>
      <c r="B112" s="7"/>
      <c r="C112" s="501" t="s">
        <v>113</v>
      </c>
      <c r="D112" s="501"/>
      <c r="E112" s="501"/>
      <c r="F112" s="501"/>
      <c r="G112" s="501"/>
      <c r="H112" s="217"/>
      <c r="I112" s="99" t="s">
        <v>112</v>
      </c>
      <c r="J112" s="98"/>
      <c r="K112" s="276"/>
    </row>
    <row r="113" spans="1:11" ht="15" customHeight="1">
      <c r="A113" s="95"/>
      <c r="B113" s="7"/>
      <c r="C113" s="502" t="s">
        <v>111</v>
      </c>
      <c r="D113" s="502"/>
      <c r="E113" s="502"/>
      <c r="F113" s="502"/>
      <c r="G113" s="502"/>
      <c r="H113" s="216"/>
      <c r="I113" s="631" t="s">
        <v>110</v>
      </c>
      <c r="J113" s="718"/>
      <c r="K113" s="276"/>
    </row>
    <row r="114" spans="1:11" ht="15" customHeight="1">
      <c r="A114" s="95"/>
      <c r="B114" s="7"/>
      <c r="C114" s="502"/>
      <c r="D114" s="502"/>
      <c r="E114" s="502"/>
      <c r="F114" s="502"/>
      <c r="G114" s="502"/>
      <c r="H114" s="216"/>
      <c r="I114" s="631"/>
      <c r="J114" s="718"/>
      <c r="K114" s="276"/>
    </row>
    <row r="115" spans="1:11" ht="15.75" thickBot="1">
      <c r="A115" s="95"/>
      <c r="B115" s="7"/>
      <c r="C115" s="7"/>
      <c r="D115" s="7"/>
      <c r="E115" s="7"/>
      <c r="F115" s="7"/>
      <c r="G115" s="7"/>
      <c r="H115" s="7"/>
      <c r="I115" s="97" t="s">
        <v>11</v>
      </c>
      <c r="J115" s="286" t="str">
        <f>J61</f>
        <v>07.05.2017</v>
      </c>
      <c r="K115" s="276"/>
    </row>
    <row r="116" spans="1:11">
      <c r="A116" s="95"/>
      <c r="B116" s="7"/>
      <c r="C116" s="214" t="s">
        <v>109</v>
      </c>
      <c r="D116" s="214" t="s">
        <v>239</v>
      </c>
      <c r="E116" s="214"/>
      <c r="F116" s="214"/>
      <c r="G116" s="214"/>
      <c r="H116" s="214"/>
      <c r="I116" s="214"/>
      <c r="J116" s="7"/>
      <c r="K116" s="276"/>
    </row>
    <row r="117" spans="1:11">
      <c r="A117" s="93"/>
      <c r="B117" s="92"/>
      <c r="C117" s="504" t="s">
        <v>108</v>
      </c>
      <c r="D117" s="504"/>
      <c r="E117" s="504"/>
      <c r="F117" s="504"/>
      <c r="G117" s="504"/>
      <c r="H117" s="212"/>
      <c r="I117" s="92" t="s">
        <v>107</v>
      </c>
      <c r="J117" s="211" t="str">
        <f>J63</f>
        <v>Barcarena</v>
      </c>
      <c r="K117" s="275"/>
    </row>
    <row r="118" spans="1:11">
      <c r="A118" s="775" t="str">
        <f>A64</f>
        <v xml:space="preserve">Sailing Directions information about the Area - Arrival to </v>
      </c>
      <c r="B118" s="776"/>
      <c r="C118" s="776"/>
      <c r="D118" s="776"/>
      <c r="E118" s="776"/>
      <c r="F118" s="776"/>
      <c r="G118" s="776"/>
      <c r="H118" s="776"/>
      <c r="I118" s="776"/>
      <c r="J118" s="776"/>
      <c r="K118" s="776"/>
    </row>
    <row r="165" spans="1:11">
      <c r="K165" s="172" t="s">
        <v>341</v>
      </c>
    </row>
    <row r="166" spans="1:11" ht="15.75" thickBot="1">
      <c r="A166" s="102"/>
      <c r="B166" s="101"/>
      <c r="C166" s="101"/>
      <c r="D166" s="101"/>
      <c r="E166" s="101"/>
      <c r="F166" s="101"/>
      <c r="G166" s="101"/>
      <c r="H166" s="101"/>
      <c r="I166" s="101"/>
      <c r="J166" s="101"/>
      <c r="K166" s="277"/>
    </row>
    <row r="167" spans="1:11" ht="18.75">
      <c r="A167" s="95"/>
      <c r="B167" s="7"/>
      <c r="C167" s="501" t="s">
        <v>113</v>
      </c>
      <c r="D167" s="501"/>
      <c r="E167" s="501"/>
      <c r="F167" s="501"/>
      <c r="G167" s="501"/>
      <c r="H167" s="217"/>
      <c r="I167" s="99" t="s">
        <v>112</v>
      </c>
      <c r="J167" s="98"/>
      <c r="K167" s="276"/>
    </row>
    <row r="168" spans="1:11" ht="15" customHeight="1">
      <c r="A168" s="95"/>
      <c r="B168" s="7"/>
      <c r="C168" s="502" t="s">
        <v>111</v>
      </c>
      <c r="D168" s="502"/>
      <c r="E168" s="502"/>
      <c r="F168" s="502"/>
      <c r="G168" s="502"/>
      <c r="H168" s="216"/>
      <c r="I168" s="631" t="s">
        <v>110</v>
      </c>
      <c r="J168" s="718"/>
      <c r="K168" s="276"/>
    </row>
    <row r="169" spans="1:11" ht="15" customHeight="1">
      <c r="A169" s="95"/>
      <c r="B169" s="7"/>
      <c r="C169" s="502"/>
      <c r="D169" s="502"/>
      <c r="E169" s="502"/>
      <c r="F169" s="502"/>
      <c r="G169" s="502"/>
      <c r="H169" s="216"/>
      <c r="I169" s="631"/>
      <c r="J169" s="718"/>
      <c r="K169" s="276"/>
    </row>
    <row r="170" spans="1:11" ht="15.75" thickBot="1">
      <c r="A170" s="95"/>
      <c r="B170" s="7"/>
      <c r="C170" s="7"/>
      <c r="D170" s="7"/>
      <c r="E170" s="7"/>
      <c r="F170" s="7"/>
      <c r="G170" s="7"/>
      <c r="H170" s="7"/>
      <c r="I170" s="97" t="s">
        <v>11</v>
      </c>
      <c r="J170" s="286" t="str">
        <f>J115</f>
        <v>07.05.2017</v>
      </c>
      <c r="K170" s="276"/>
    </row>
    <row r="171" spans="1:11">
      <c r="A171" s="95"/>
      <c r="B171" s="7"/>
      <c r="C171" s="214" t="s">
        <v>109</v>
      </c>
      <c r="D171" s="214" t="s">
        <v>239</v>
      </c>
      <c r="E171" s="214"/>
      <c r="F171" s="214"/>
      <c r="G171" s="214"/>
      <c r="H171" s="214"/>
      <c r="I171" s="214"/>
      <c r="J171" s="7"/>
      <c r="K171" s="276"/>
    </row>
    <row r="172" spans="1:11">
      <c r="A172" s="93"/>
      <c r="B172" s="92"/>
      <c r="C172" s="504" t="s">
        <v>108</v>
      </c>
      <c r="D172" s="504"/>
      <c r="E172" s="504"/>
      <c r="F172" s="504"/>
      <c r="G172" s="504"/>
      <c r="H172" s="212"/>
      <c r="I172" s="92" t="s">
        <v>107</v>
      </c>
      <c r="J172" s="211" t="str">
        <f>J117</f>
        <v>Barcarena</v>
      </c>
      <c r="K172" s="275"/>
    </row>
    <row r="173" spans="1:11">
      <c r="A173" s="775" t="str">
        <f>A118</f>
        <v xml:space="preserve">Sailing Directions information about the Area - Arrival to </v>
      </c>
      <c r="B173" s="776"/>
      <c r="C173" s="776"/>
      <c r="D173" s="776"/>
      <c r="E173" s="776"/>
      <c r="F173" s="776"/>
      <c r="G173" s="776"/>
      <c r="H173" s="776"/>
      <c r="I173" s="776"/>
      <c r="J173" s="776"/>
      <c r="K173" s="776"/>
    </row>
    <row r="174" spans="1:11">
      <c r="A174" s="95"/>
      <c r="B174" s="7"/>
      <c r="C174" s="26"/>
      <c r="D174" s="26"/>
      <c r="E174" s="26"/>
      <c r="F174" s="26"/>
      <c r="G174" s="26"/>
      <c r="H174" s="26"/>
      <c r="I174" s="7"/>
      <c r="J174" s="7"/>
    </row>
    <row r="175" spans="1:11">
      <c r="A175" s="95"/>
      <c r="B175" s="7"/>
      <c r="C175" s="26"/>
      <c r="D175" s="26"/>
      <c r="E175" s="26"/>
      <c r="F175" s="26"/>
      <c r="G175" s="26"/>
      <c r="H175" s="26"/>
      <c r="I175" s="7"/>
      <c r="J175" s="7"/>
    </row>
    <row r="176" spans="1:11">
      <c r="A176" s="95"/>
      <c r="B176" s="7"/>
      <c r="C176" s="26"/>
      <c r="D176" s="26"/>
      <c r="E176" s="26"/>
      <c r="F176" s="26"/>
      <c r="G176" s="26"/>
      <c r="H176" s="26"/>
      <c r="I176" s="7"/>
      <c r="J176" s="7"/>
    </row>
    <row r="177" spans="1:10">
      <c r="A177" s="95"/>
      <c r="B177" s="7"/>
      <c r="C177" s="26"/>
      <c r="D177" s="26"/>
      <c r="E177" s="26"/>
      <c r="F177" s="26"/>
      <c r="G177" s="26"/>
      <c r="H177" s="26"/>
      <c r="I177" s="7"/>
      <c r="J177" s="7"/>
    </row>
    <row r="178" spans="1:10">
      <c r="A178" s="95"/>
      <c r="B178" s="7"/>
      <c r="C178" s="26"/>
      <c r="D178" s="26"/>
      <c r="E178" s="26"/>
      <c r="F178" s="26"/>
      <c r="G178" s="26"/>
      <c r="H178" s="26"/>
      <c r="I178" s="7"/>
      <c r="J178" s="7"/>
    </row>
    <row r="179" spans="1:10">
      <c r="A179" s="95"/>
      <c r="B179" s="7"/>
      <c r="C179" s="26"/>
      <c r="D179" s="26"/>
      <c r="E179" s="26"/>
      <c r="F179" s="26"/>
      <c r="G179" s="26"/>
      <c r="H179" s="26"/>
      <c r="I179" s="7"/>
      <c r="J179" s="7"/>
    </row>
    <row r="180" spans="1:10">
      <c r="A180" s="95"/>
      <c r="B180" s="7"/>
      <c r="C180" s="26"/>
      <c r="D180" s="26"/>
      <c r="E180" s="26"/>
      <c r="F180" s="26"/>
      <c r="G180" s="26"/>
      <c r="H180" s="26"/>
      <c r="I180" s="7"/>
      <c r="J180" s="7"/>
    </row>
    <row r="181" spans="1:10">
      <c r="A181" s="95"/>
      <c r="B181" s="7"/>
      <c r="C181" s="26"/>
      <c r="D181" s="26"/>
      <c r="E181" s="26"/>
      <c r="F181" s="26"/>
      <c r="G181" s="26"/>
      <c r="H181" s="26"/>
      <c r="I181" s="7"/>
      <c r="J181" s="7"/>
    </row>
    <row r="182" spans="1:10">
      <c r="A182" s="95"/>
      <c r="B182" s="7"/>
      <c r="C182" s="26"/>
      <c r="D182" s="26"/>
      <c r="E182" s="26"/>
      <c r="F182" s="26"/>
      <c r="G182" s="26"/>
      <c r="H182" s="26"/>
      <c r="I182" s="7"/>
      <c r="J182" s="7"/>
    </row>
    <row r="183" spans="1:10">
      <c r="A183" s="95"/>
      <c r="B183" s="7"/>
      <c r="C183" s="26"/>
      <c r="D183" s="26"/>
      <c r="E183" s="26"/>
      <c r="F183" s="26"/>
      <c r="G183" s="26"/>
      <c r="H183" s="26"/>
      <c r="I183" s="7"/>
      <c r="J183" s="7"/>
    </row>
    <row r="184" spans="1:10">
      <c r="A184" s="95"/>
      <c r="B184" s="7"/>
      <c r="C184" s="26"/>
      <c r="D184" s="26"/>
      <c r="E184" s="26"/>
      <c r="F184" s="26"/>
      <c r="G184" s="26"/>
      <c r="H184" s="26"/>
      <c r="I184" s="7"/>
      <c r="J184" s="7"/>
    </row>
    <row r="185" spans="1:10">
      <c r="A185" s="95"/>
      <c r="B185" s="7"/>
      <c r="C185" s="26"/>
      <c r="D185" s="26"/>
      <c r="E185" s="26"/>
      <c r="F185" s="26"/>
      <c r="G185" s="26"/>
      <c r="H185" s="26"/>
      <c r="I185" s="7"/>
      <c r="J185" s="7"/>
    </row>
    <row r="186" spans="1:10">
      <c r="A186" s="95"/>
      <c r="B186" s="7"/>
      <c r="C186" s="26"/>
      <c r="D186" s="26"/>
      <c r="E186" s="26"/>
      <c r="F186" s="26"/>
      <c r="G186" s="26"/>
      <c r="H186" s="26"/>
      <c r="I186" s="7"/>
      <c r="J186" s="7"/>
    </row>
    <row r="187" spans="1:10">
      <c r="A187" s="95"/>
      <c r="B187" s="7"/>
      <c r="C187" s="26"/>
      <c r="D187" s="26"/>
      <c r="E187" s="26"/>
      <c r="F187" s="26"/>
      <c r="G187" s="26"/>
      <c r="H187" s="26"/>
      <c r="I187" s="7"/>
      <c r="J187" s="7"/>
    </row>
    <row r="188" spans="1:10">
      <c r="A188" s="95"/>
      <c r="B188" s="7"/>
      <c r="C188" s="26"/>
      <c r="D188" s="26"/>
      <c r="E188" s="26"/>
      <c r="F188" s="26"/>
      <c r="G188" s="26"/>
      <c r="H188" s="26"/>
      <c r="I188" s="7"/>
      <c r="J188" s="7"/>
    </row>
    <row r="189" spans="1:10">
      <c r="A189" s="95"/>
      <c r="B189" s="7"/>
      <c r="C189" s="26"/>
      <c r="D189" s="26"/>
      <c r="E189" s="26"/>
      <c r="F189" s="26"/>
      <c r="G189" s="26"/>
      <c r="H189" s="26"/>
      <c r="I189" s="7"/>
      <c r="J189" s="7"/>
    </row>
    <row r="190" spans="1:10">
      <c r="A190" s="95"/>
      <c r="B190" s="7"/>
      <c r="C190" s="26"/>
      <c r="D190" s="26"/>
      <c r="E190" s="26"/>
      <c r="F190" s="26"/>
      <c r="G190" s="26"/>
      <c r="H190" s="26"/>
      <c r="I190" s="7"/>
      <c r="J190" s="7"/>
    </row>
    <row r="191" spans="1:10">
      <c r="A191" s="95"/>
      <c r="B191" s="7"/>
      <c r="C191" s="26"/>
      <c r="D191" s="26"/>
      <c r="E191" s="26"/>
      <c r="F191" s="26"/>
      <c r="G191" s="26"/>
      <c r="H191" s="26"/>
      <c r="I191" s="7"/>
      <c r="J191" s="7"/>
    </row>
    <row r="192" spans="1:10">
      <c r="A192" s="95"/>
      <c r="B192" s="7"/>
      <c r="C192" s="26"/>
      <c r="D192" s="26"/>
      <c r="E192" s="26"/>
      <c r="F192" s="26"/>
      <c r="G192" s="26"/>
      <c r="H192" s="26"/>
      <c r="I192" s="7"/>
      <c r="J192" s="7"/>
    </row>
    <row r="193" spans="1:10">
      <c r="A193" s="95"/>
      <c r="B193" s="7"/>
      <c r="C193" s="26"/>
      <c r="D193" s="26"/>
      <c r="E193" s="26"/>
      <c r="F193" s="26"/>
      <c r="G193" s="26"/>
      <c r="H193" s="26"/>
      <c r="I193" s="7"/>
      <c r="J193" s="7"/>
    </row>
    <row r="194" spans="1:10">
      <c r="A194" s="95"/>
      <c r="B194" s="7"/>
      <c r="C194" s="26"/>
      <c r="D194" s="26"/>
      <c r="E194" s="26"/>
      <c r="F194" s="26"/>
      <c r="G194" s="26"/>
      <c r="H194" s="26"/>
      <c r="I194" s="7"/>
      <c r="J194" s="7"/>
    </row>
    <row r="195" spans="1:10">
      <c r="A195" s="95"/>
      <c r="B195" s="7"/>
      <c r="C195" s="26"/>
      <c r="D195" s="26"/>
      <c r="E195" s="26"/>
      <c r="F195" s="26"/>
      <c r="G195" s="26"/>
      <c r="H195" s="26"/>
      <c r="I195" s="7"/>
      <c r="J195" s="7"/>
    </row>
    <row r="196" spans="1:10">
      <c r="A196" s="95"/>
      <c r="B196" s="7"/>
      <c r="C196" s="26"/>
      <c r="D196" s="26"/>
      <c r="E196" s="26"/>
      <c r="F196" s="26"/>
      <c r="G196" s="26"/>
      <c r="H196" s="26"/>
      <c r="I196" s="7"/>
      <c r="J196" s="7"/>
    </row>
    <row r="197" spans="1:10">
      <c r="A197" s="95"/>
      <c r="B197" s="7"/>
      <c r="C197" s="26"/>
      <c r="D197" s="26"/>
      <c r="E197" s="26"/>
      <c r="F197" s="26"/>
      <c r="G197" s="26"/>
      <c r="H197" s="26"/>
      <c r="I197" s="7"/>
      <c r="J197" s="7"/>
    </row>
    <row r="198" spans="1:10">
      <c r="A198" s="95"/>
      <c r="B198" s="7"/>
      <c r="C198" s="26"/>
      <c r="D198" s="26"/>
      <c r="E198" s="26"/>
      <c r="F198" s="26"/>
      <c r="G198" s="26"/>
      <c r="H198" s="26"/>
      <c r="I198" s="7"/>
      <c r="J198" s="7"/>
    </row>
    <row r="199" spans="1:10">
      <c r="A199" s="95"/>
      <c r="B199" s="7"/>
      <c r="C199" s="26"/>
      <c r="D199" s="26"/>
      <c r="E199" s="26"/>
      <c r="F199" s="26"/>
      <c r="G199" s="26"/>
      <c r="H199" s="26"/>
      <c r="I199" s="7"/>
      <c r="J199" s="7"/>
    </row>
    <row r="200" spans="1:10">
      <c r="A200" s="95"/>
      <c r="B200" s="7"/>
      <c r="C200" s="26"/>
      <c r="D200" s="26"/>
      <c r="E200" s="26"/>
      <c r="F200" s="26"/>
      <c r="G200" s="26"/>
      <c r="H200" s="26"/>
      <c r="I200" s="7"/>
      <c r="J200" s="7"/>
    </row>
    <row r="201" spans="1:10">
      <c r="A201" s="95"/>
      <c r="B201" s="7"/>
      <c r="C201" s="26"/>
      <c r="D201" s="26"/>
      <c r="E201" s="26"/>
      <c r="F201" s="26"/>
      <c r="G201" s="26"/>
      <c r="H201" s="26"/>
      <c r="I201" s="7"/>
      <c r="J201" s="7"/>
    </row>
    <row r="202" spans="1:10">
      <c r="A202" s="95"/>
      <c r="B202" s="7"/>
      <c r="C202" s="26"/>
      <c r="D202" s="26"/>
      <c r="E202" s="26"/>
      <c r="F202" s="26"/>
      <c r="G202" s="26"/>
      <c r="H202" s="26"/>
      <c r="I202" s="7"/>
      <c r="J202" s="7"/>
    </row>
    <row r="203" spans="1:10">
      <c r="A203" s="95"/>
      <c r="B203" s="7"/>
      <c r="C203" s="26"/>
      <c r="D203" s="26"/>
      <c r="E203" s="26"/>
      <c r="F203" s="26"/>
      <c r="G203" s="26"/>
      <c r="H203" s="26"/>
      <c r="I203" s="7"/>
      <c r="J203" s="7"/>
    </row>
    <row r="204" spans="1:10">
      <c r="A204" s="95"/>
      <c r="B204" s="7"/>
      <c r="C204" s="26"/>
      <c r="D204" s="26"/>
      <c r="E204" s="26"/>
      <c r="F204" s="26"/>
      <c r="G204" s="26"/>
      <c r="H204" s="26"/>
      <c r="I204" s="7"/>
      <c r="J204" s="7"/>
    </row>
    <row r="205" spans="1:10">
      <c r="A205" s="95"/>
      <c r="B205" s="7"/>
      <c r="C205" s="26"/>
      <c r="D205" s="26"/>
      <c r="E205" s="26"/>
      <c r="F205" s="26"/>
      <c r="G205" s="26"/>
      <c r="H205" s="26"/>
      <c r="I205" s="7"/>
      <c r="J205" s="7"/>
    </row>
    <row r="206" spans="1:10">
      <c r="A206" s="95"/>
      <c r="B206" s="7"/>
      <c r="C206" s="26"/>
      <c r="D206" s="26"/>
      <c r="E206" s="26"/>
      <c r="F206" s="26"/>
      <c r="G206" s="26"/>
      <c r="H206" s="26"/>
      <c r="I206" s="7"/>
      <c r="J206" s="7"/>
    </row>
    <row r="207" spans="1:10">
      <c r="A207" s="95"/>
      <c r="B207" s="7"/>
      <c r="C207" s="26"/>
      <c r="D207" s="26"/>
      <c r="E207" s="26"/>
      <c r="F207" s="26"/>
      <c r="G207" s="26"/>
      <c r="H207" s="26"/>
      <c r="I207" s="7"/>
      <c r="J207" s="7"/>
    </row>
    <row r="208" spans="1:10">
      <c r="A208" s="95"/>
      <c r="B208" s="7"/>
      <c r="C208" s="26"/>
      <c r="D208" s="26"/>
      <c r="E208" s="26"/>
      <c r="F208" s="26"/>
      <c r="G208" s="26"/>
      <c r="H208" s="26"/>
      <c r="I208" s="7"/>
      <c r="J208" s="7"/>
    </row>
    <row r="209" spans="1:11">
      <c r="A209" s="95"/>
      <c r="B209" s="7"/>
      <c r="C209" s="26"/>
      <c r="D209" s="26"/>
      <c r="E209" s="26"/>
      <c r="F209" s="26"/>
      <c r="G209" s="26"/>
      <c r="H209" s="26"/>
      <c r="I209" s="7"/>
      <c r="J209" s="7"/>
    </row>
    <row r="210" spans="1:11">
      <c r="A210" s="95"/>
      <c r="B210" s="7"/>
      <c r="C210" s="26"/>
      <c r="D210" s="26"/>
      <c r="E210" s="26"/>
      <c r="F210" s="26"/>
      <c r="G210" s="26"/>
      <c r="H210" s="26"/>
      <c r="I210" s="7"/>
      <c r="J210" s="7"/>
    </row>
    <row r="211" spans="1:11">
      <c r="A211" s="95"/>
      <c r="B211" s="7"/>
      <c r="C211" s="26"/>
      <c r="D211" s="26"/>
      <c r="E211" s="26"/>
      <c r="F211" s="26"/>
      <c r="G211" s="26"/>
      <c r="H211" s="26"/>
      <c r="I211" s="7"/>
      <c r="J211" s="7"/>
    </row>
    <row r="212" spans="1:11">
      <c r="A212" s="95"/>
      <c r="B212" s="7"/>
      <c r="C212" s="26"/>
      <c r="D212" s="26"/>
      <c r="E212" s="26"/>
      <c r="F212" s="26"/>
      <c r="G212" s="26"/>
      <c r="H212" s="26"/>
      <c r="I212" s="7"/>
      <c r="J212" s="7"/>
    </row>
    <row r="213" spans="1:11">
      <c r="A213" s="95"/>
      <c r="B213" s="7"/>
      <c r="C213" s="26"/>
      <c r="D213" s="26"/>
      <c r="E213" s="26"/>
      <c r="F213" s="26"/>
      <c r="G213" s="26"/>
      <c r="H213" s="26"/>
      <c r="I213" s="7"/>
      <c r="J213" s="7"/>
    </row>
    <row r="214" spans="1:11">
      <c r="A214" s="95"/>
      <c r="B214" s="7"/>
      <c r="C214" s="26"/>
      <c r="D214" s="26"/>
      <c r="E214" s="26"/>
      <c r="F214" s="26"/>
      <c r="G214" s="26"/>
      <c r="H214" s="26"/>
      <c r="I214" s="7"/>
      <c r="J214" s="7"/>
    </row>
    <row r="215" spans="1:11">
      <c r="A215" s="95"/>
      <c r="B215" s="7"/>
      <c r="C215" s="26"/>
      <c r="D215" s="26"/>
      <c r="E215" s="26"/>
      <c r="F215" s="26"/>
      <c r="G215" s="26"/>
      <c r="H215" s="26"/>
      <c r="I215" s="7"/>
      <c r="J215" s="7"/>
    </row>
    <row r="216" spans="1:11">
      <c r="A216" s="95"/>
      <c r="B216" s="7"/>
      <c r="C216" s="26"/>
      <c r="D216" s="26"/>
      <c r="E216" s="26"/>
      <c r="F216" s="26"/>
      <c r="G216" s="26"/>
      <c r="H216" s="26"/>
      <c r="I216" s="7"/>
      <c r="J216" s="7"/>
    </row>
    <row r="217" spans="1:11">
      <c r="A217" s="95"/>
      <c r="B217" s="7"/>
      <c r="C217" s="26"/>
      <c r="D217" s="26"/>
      <c r="E217" s="26"/>
      <c r="F217" s="26"/>
      <c r="G217" s="26"/>
      <c r="H217" s="26"/>
      <c r="I217" s="7"/>
      <c r="J217" s="7"/>
    </row>
    <row r="218" spans="1:11" ht="27.75" customHeight="1">
      <c r="A218" s="95"/>
      <c r="B218" s="7"/>
      <c r="C218" s="26"/>
      <c r="D218" s="26"/>
      <c r="E218" s="26"/>
      <c r="F218" s="26"/>
      <c r="G218" s="26"/>
      <c r="H218" s="26"/>
      <c r="I218" s="7"/>
      <c r="J218" s="7"/>
    </row>
    <row r="219" spans="1:11">
      <c r="A219" s="95"/>
      <c r="B219" s="7"/>
      <c r="C219" s="26"/>
      <c r="D219" s="26"/>
      <c r="E219" s="26"/>
      <c r="F219" s="26"/>
      <c r="G219" s="26"/>
      <c r="H219" s="26"/>
      <c r="I219" s="7"/>
      <c r="J219" s="7"/>
      <c r="K219" s="172" t="s">
        <v>340</v>
      </c>
    </row>
    <row r="220" spans="1:11">
      <c r="A220" s="95"/>
      <c r="B220" s="7"/>
      <c r="C220" s="26"/>
      <c r="D220" s="26"/>
      <c r="E220" s="26"/>
      <c r="F220" s="26"/>
      <c r="G220" s="26"/>
      <c r="H220" s="26"/>
      <c r="I220" s="7"/>
      <c r="J220" s="7"/>
    </row>
    <row r="221" spans="1:11" ht="15.75" thickBot="1">
      <c r="A221" s="102"/>
      <c r="B221" s="101"/>
      <c r="C221" s="101"/>
      <c r="D221" s="101"/>
      <c r="E221" s="101"/>
      <c r="F221" s="101"/>
      <c r="G221" s="101"/>
      <c r="H221" s="101"/>
      <c r="I221" s="101"/>
      <c r="J221" s="101"/>
      <c r="K221" s="166"/>
    </row>
    <row r="222" spans="1:11" ht="18.75">
      <c r="A222" s="95"/>
      <c r="B222" s="7"/>
      <c r="C222" s="501" t="s">
        <v>113</v>
      </c>
      <c r="D222" s="501"/>
      <c r="E222" s="501"/>
      <c r="F222" s="501"/>
      <c r="G222" s="501"/>
      <c r="H222" s="217"/>
      <c r="I222" s="99" t="s">
        <v>112</v>
      </c>
      <c r="J222" s="98"/>
      <c r="K222" s="162"/>
    </row>
    <row r="223" spans="1:11" ht="15" customHeight="1">
      <c r="A223" s="95"/>
      <c r="B223" s="7"/>
      <c r="C223" s="502" t="s">
        <v>111</v>
      </c>
      <c r="D223" s="502"/>
      <c r="E223" s="502"/>
      <c r="F223" s="502"/>
      <c r="G223" s="502"/>
      <c r="H223" s="216"/>
      <c r="I223" s="631" t="s">
        <v>110</v>
      </c>
      <c r="J223" s="718"/>
      <c r="K223" s="162"/>
    </row>
    <row r="224" spans="1:11" ht="15" customHeight="1">
      <c r="A224" s="95"/>
      <c r="B224" s="7"/>
      <c r="C224" s="502"/>
      <c r="D224" s="502"/>
      <c r="E224" s="502"/>
      <c r="F224" s="502"/>
      <c r="G224" s="502"/>
      <c r="H224" s="216"/>
      <c r="I224" s="631"/>
      <c r="J224" s="718"/>
      <c r="K224" s="162"/>
    </row>
    <row r="225" spans="1:11" ht="15.75" thickBot="1">
      <c r="A225" s="95"/>
      <c r="B225" s="7"/>
      <c r="C225" s="7"/>
      <c r="D225" s="7"/>
      <c r="E225" s="7"/>
      <c r="F225" s="7"/>
      <c r="G225" s="7"/>
      <c r="H225" s="7"/>
      <c r="I225" s="97" t="s">
        <v>11</v>
      </c>
      <c r="J225" s="273" t="str">
        <f>J170</f>
        <v>07.05.2017</v>
      </c>
      <c r="K225" s="162"/>
    </row>
    <row r="226" spans="1:11">
      <c r="A226" s="95"/>
      <c r="B226" s="7"/>
      <c r="C226" s="214" t="s">
        <v>109</v>
      </c>
      <c r="D226" s="214" t="s">
        <v>239</v>
      </c>
      <c r="E226" s="214"/>
      <c r="F226" s="214"/>
      <c r="G226" s="214"/>
      <c r="H226" s="214"/>
      <c r="I226" s="214"/>
      <c r="J226" s="7"/>
      <c r="K226" s="162"/>
    </row>
    <row r="227" spans="1:11">
      <c r="A227" s="93"/>
      <c r="B227" s="92"/>
      <c r="C227" s="504" t="s">
        <v>108</v>
      </c>
      <c r="D227" s="504"/>
      <c r="E227" s="504"/>
      <c r="F227" s="504"/>
      <c r="G227" s="504"/>
      <c r="H227" s="212"/>
      <c r="I227" s="92" t="s">
        <v>107</v>
      </c>
      <c r="J227" s="211" t="str">
        <f>J172</f>
        <v>Barcarena</v>
      </c>
      <c r="K227" s="174"/>
    </row>
    <row r="228" spans="1:11">
      <c r="A228" s="775" t="str">
        <f>A173</f>
        <v xml:space="preserve">Sailing Directions information about the Area - Arrival to </v>
      </c>
      <c r="B228" s="776"/>
      <c r="C228" s="776"/>
      <c r="D228" s="776"/>
      <c r="E228" s="776"/>
      <c r="F228" s="776"/>
      <c r="G228" s="776"/>
      <c r="H228" s="776"/>
      <c r="I228" s="776"/>
      <c r="J228" s="776"/>
      <c r="K228" s="776"/>
    </row>
    <row r="229" spans="1:11">
      <c r="A229" s="95"/>
      <c r="B229" s="7"/>
      <c r="C229" s="26"/>
      <c r="D229" s="26"/>
      <c r="E229" s="26"/>
      <c r="F229" s="26"/>
      <c r="G229" s="26"/>
      <c r="H229" s="26"/>
      <c r="I229" s="7"/>
      <c r="J229" s="7"/>
    </row>
    <row r="230" spans="1:11">
      <c r="A230" s="95"/>
      <c r="B230" s="7"/>
      <c r="C230" s="26"/>
      <c r="D230" s="26"/>
      <c r="E230" s="26"/>
      <c r="F230" s="26"/>
      <c r="G230" s="26"/>
      <c r="H230" s="26"/>
      <c r="I230" s="7"/>
      <c r="J230" s="7"/>
    </row>
    <row r="231" spans="1:11">
      <c r="A231" s="95"/>
      <c r="B231" s="7"/>
      <c r="C231" s="26"/>
      <c r="D231" s="26"/>
      <c r="E231" s="26"/>
      <c r="F231" s="26"/>
      <c r="G231" s="26"/>
      <c r="H231" s="26"/>
      <c r="I231" s="7"/>
      <c r="J231" s="7"/>
    </row>
    <row r="232" spans="1:11">
      <c r="A232" s="95"/>
      <c r="B232" s="7"/>
      <c r="C232" s="26"/>
      <c r="D232" s="26"/>
      <c r="E232" s="26"/>
      <c r="F232" s="26"/>
      <c r="G232" s="26"/>
      <c r="H232" s="26"/>
      <c r="I232" s="7"/>
      <c r="J232" s="7"/>
    </row>
    <row r="233" spans="1:11">
      <c r="A233" s="95"/>
      <c r="B233" s="7"/>
      <c r="C233" s="26"/>
      <c r="D233" s="26"/>
      <c r="E233" s="26"/>
      <c r="F233" s="26"/>
      <c r="G233" s="26"/>
      <c r="H233" s="26"/>
      <c r="I233" s="7"/>
      <c r="J233" s="7"/>
    </row>
    <row r="234" spans="1:11">
      <c r="A234" s="95"/>
      <c r="B234" s="7"/>
      <c r="C234" s="26"/>
      <c r="D234" s="26"/>
      <c r="E234" s="26"/>
      <c r="F234" s="26"/>
      <c r="G234" s="26"/>
      <c r="H234" s="26"/>
      <c r="I234" s="7"/>
      <c r="J234" s="7"/>
    </row>
    <row r="235" spans="1:11">
      <c r="A235" s="95"/>
      <c r="B235" s="7"/>
      <c r="C235" s="26"/>
      <c r="D235" s="26"/>
      <c r="E235" s="26"/>
      <c r="F235" s="26"/>
      <c r="G235" s="26"/>
      <c r="H235" s="26"/>
      <c r="I235" s="7"/>
      <c r="J235" s="7"/>
    </row>
    <row r="236" spans="1:11">
      <c r="A236" s="95"/>
      <c r="B236" s="7"/>
      <c r="C236" s="26"/>
      <c r="D236" s="26"/>
      <c r="E236" s="26"/>
      <c r="F236" s="26"/>
      <c r="G236" s="26"/>
      <c r="H236" s="26"/>
      <c r="I236" s="7"/>
      <c r="J236" s="7"/>
    </row>
    <row r="237" spans="1:11">
      <c r="A237" s="95"/>
      <c r="B237" s="7"/>
      <c r="C237" s="26"/>
      <c r="D237" s="26"/>
      <c r="E237" s="26"/>
      <c r="F237" s="26"/>
      <c r="G237" s="26"/>
      <c r="H237" s="26"/>
      <c r="I237" s="7"/>
      <c r="J237" s="7"/>
    </row>
    <row r="238" spans="1:11">
      <c r="A238" s="95"/>
      <c r="B238" s="7"/>
      <c r="C238" s="26"/>
      <c r="D238" s="26"/>
      <c r="E238" s="26"/>
      <c r="F238" s="26"/>
      <c r="G238" s="26"/>
      <c r="H238" s="26"/>
      <c r="I238" s="7"/>
      <c r="J238" s="7"/>
    </row>
    <row r="239" spans="1:11">
      <c r="A239" s="95"/>
      <c r="B239" s="7"/>
      <c r="C239" s="26"/>
      <c r="D239" s="26"/>
      <c r="E239" s="26"/>
      <c r="F239" s="26"/>
      <c r="G239" s="26"/>
      <c r="H239" s="26"/>
      <c r="I239" s="7"/>
      <c r="J239" s="7"/>
    </row>
    <row r="240" spans="1:11">
      <c r="A240" s="95"/>
      <c r="B240" s="7"/>
      <c r="C240" s="26"/>
      <c r="D240" s="26"/>
      <c r="E240" s="26"/>
      <c r="F240" s="26"/>
      <c r="G240" s="26"/>
      <c r="H240" s="26"/>
      <c r="I240" s="7"/>
      <c r="J240" s="7"/>
    </row>
    <row r="241" spans="1:10">
      <c r="A241" s="95"/>
      <c r="B241" s="7"/>
      <c r="C241" s="26"/>
      <c r="D241" s="26"/>
      <c r="E241" s="26"/>
      <c r="F241" s="26"/>
      <c r="G241" s="26"/>
      <c r="H241" s="26"/>
      <c r="I241" s="7"/>
      <c r="J241" s="7"/>
    </row>
    <row r="242" spans="1:10">
      <c r="A242" s="95"/>
      <c r="B242" s="7"/>
      <c r="C242" s="26"/>
      <c r="D242" s="26"/>
      <c r="E242" s="26"/>
      <c r="F242" s="26"/>
      <c r="G242" s="26"/>
      <c r="H242" s="26"/>
      <c r="I242" s="7"/>
      <c r="J242" s="7"/>
    </row>
    <row r="243" spans="1:10">
      <c r="A243" s="95"/>
      <c r="B243" s="7"/>
      <c r="C243" s="26"/>
      <c r="D243" s="26"/>
      <c r="E243" s="26"/>
      <c r="F243" s="26"/>
      <c r="G243" s="26"/>
      <c r="H243" s="26"/>
      <c r="I243" s="7"/>
      <c r="J243" s="7"/>
    </row>
    <row r="244" spans="1:10">
      <c r="A244" s="95"/>
      <c r="B244" s="7"/>
      <c r="C244" s="26"/>
      <c r="D244" s="26"/>
      <c r="E244" s="26"/>
      <c r="F244" s="26"/>
      <c r="G244" s="26"/>
      <c r="H244" s="26"/>
      <c r="I244" s="7"/>
      <c r="J244" s="7"/>
    </row>
    <row r="245" spans="1:10">
      <c r="A245" s="95"/>
      <c r="B245" s="7"/>
      <c r="C245" s="26"/>
      <c r="D245" s="26"/>
      <c r="E245" s="26"/>
      <c r="F245" s="26"/>
      <c r="G245" s="26"/>
      <c r="H245" s="26"/>
      <c r="I245" s="7"/>
      <c r="J245" s="7"/>
    </row>
    <row r="246" spans="1:10">
      <c r="A246" s="95"/>
      <c r="B246" s="7"/>
      <c r="C246" s="26"/>
      <c r="D246" s="26"/>
      <c r="E246" s="26"/>
      <c r="F246" s="26"/>
      <c r="G246" s="26"/>
      <c r="H246" s="26"/>
      <c r="I246" s="7"/>
      <c r="J246" s="7"/>
    </row>
    <row r="247" spans="1:10">
      <c r="A247" s="95"/>
      <c r="B247" s="7"/>
      <c r="C247" s="26"/>
      <c r="D247" s="26"/>
      <c r="E247" s="26"/>
      <c r="F247" s="26"/>
      <c r="G247" s="26"/>
      <c r="H247" s="26"/>
      <c r="I247" s="7"/>
      <c r="J247" s="7"/>
    </row>
    <row r="248" spans="1:10">
      <c r="A248" s="95"/>
      <c r="B248" s="7"/>
      <c r="C248" s="26"/>
      <c r="D248" s="26"/>
      <c r="E248" s="26"/>
      <c r="F248" s="26"/>
      <c r="G248" s="26"/>
      <c r="H248" s="26"/>
      <c r="I248" s="7"/>
      <c r="J248" s="7"/>
    </row>
    <row r="249" spans="1:10">
      <c r="A249" s="95"/>
      <c r="B249" s="7"/>
      <c r="C249" s="26"/>
      <c r="D249" s="26"/>
      <c r="E249" s="26"/>
      <c r="F249" s="26"/>
      <c r="G249" s="26"/>
      <c r="H249" s="26"/>
      <c r="I249" s="7"/>
      <c r="J249" s="7"/>
    </row>
    <row r="250" spans="1:10">
      <c r="A250" s="95"/>
      <c r="B250" s="7"/>
      <c r="C250" s="26"/>
      <c r="D250" s="26"/>
      <c r="E250" s="26"/>
      <c r="F250" s="26"/>
      <c r="G250" s="26"/>
      <c r="H250" s="26"/>
      <c r="I250" s="7"/>
      <c r="J250" s="7"/>
    </row>
    <row r="251" spans="1:10">
      <c r="A251" s="95"/>
      <c r="B251" s="7"/>
      <c r="C251" s="26"/>
      <c r="D251" s="26"/>
      <c r="E251" s="26"/>
      <c r="F251" s="26"/>
      <c r="G251" s="26"/>
      <c r="H251" s="26"/>
      <c r="I251" s="7"/>
      <c r="J251" s="7"/>
    </row>
    <row r="252" spans="1:10">
      <c r="A252" s="95"/>
      <c r="B252" s="7"/>
      <c r="C252" s="26"/>
      <c r="D252" s="26"/>
      <c r="E252" s="26"/>
      <c r="F252" s="26"/>
      <c r="G252" s="26"/>
      <c r="H252" s="26"/>
      <c r="I252" s="7"/>
      <c r="J252" s="7"/>
    </row>
    <row r="253" spans="1:10">
      <c r="A253" s="95"/>
      <c r="B253" s="7"/>
      <c r="C253" s="26"/>
      <c r="D253" s="26"/>
      <c r="E253" s="26"/>
      <c r="F253" s="26"/>
      <c r="G253" s="26"/>
      <c r="H253" s="26"/>
      <c r="I253" s="7"/>
      <c r="J253" s="7"/>
    </row>
    <row r="254" spans="1:10">
      <c r="A254" s="95"/>
      <c r="B254" s="7"/>
      <c r="C254" s="26"/>
      <c r="D254" s="26"/>
      <c r="E254" s="26"/>
      <c r="F254" s="26"/>
      <c r="G254" s="26"/>
      <c r="H254" s="26"/>
      <c r="I254" s="7"/>
      <c r="J254" s="7"/>
    </row>
    <row r="255" spans="1:10">
      <c r="A255" s="95"/>
      <c r="B255" s="7"/>
      <c r="C255" s="26"/>
      <c r="D255" s="26"/>
      <c r="E255" s="26"/>
      <c r="F255" s="26"/>
      <c r="G255" s="26"/>
      <c r="H255" s="26"/>
      <c r="I255" s="7"/>
      <c r="J255" s="7"/>
    </row>
    <row r="256" spans="1:10">
      <c r="A256" s="95"/>
      <c r="B256" s="7"/>
      <c r="C256" s="26"/>
      <c r="D256" s="26"/>
      <c r="E256" s="26"/>
      <c r="F256" s="26"/>
      <c r="G256" s="26"/>
      <c r="H256" s="26"/>
      <c r="I256" s="7"/>
      <c r="J256" s="7"/>
    </row>
    <row r="257" spans="1:10">
      <c r="A257" s="95"/>
      <c r="B257" s="7"/>
      <c r="C257" s="26"/>
      <c r="D257" s="26"/>
      <c r="E257" s="26"/>
      <c r="F257" s="26"/>
      <c r="G257" s="26"/>
      <c r="H257" s="26"/>
      <c r="I257" s="7"/>
      <c r="J257" s="7"/>
    </row>
    <row r="258" spans="1:10">
      <c r="A258" s="95"/>
      <c r="B258" s="7"/>
      <c r="C258" s="26"/>
      <c r="D258" s="26"/>
      <c r="E258" s="26"/>
      <c r="F258" s="26"/>
      <c r="G258" s="26"/>
      <c r="H258" s="26"/>
      <c r="I258" s="7"/>
      <c r="J258" s="7"/>
    </row>
    <row r="259" spans="1:10">
      <c r="A259" s="95"/>
      <c r="B259" s="7"/>
      <c r="C259" s="26"/>
      <c r="D259" s="26"/>
      <c r="E259" s="26"/>
      <c r="F259" s="26"/>
      <c r="G259" s="26"/>
      <c r="H259" s="26"/>
      <c r="I259" s="7"/>
      <c r="J259" s="7"/>
    </row>
    <row r="260" spans="1:10">
      <c r="A260" s="95"/>
      <c r="B260" s="7"/>
      <c r="C260" s="26"/>
      <c r="D260" s="26"/>
      <c r="E260" s="26"/>
      <c r="F260" s="26"/>
      <c r="G260" s="26"/>
      <c r="H260" s="26"/>
      <c r="I260" s="7"/>
      <c r="J260" s="7"/>
    </row>
    <row r="261" spans="1:10">
      <c r="A261" s="95"/>
      <c r="B261" s="7"/>
      <c r="C261" s="26"/>
      <c r="D261" s="26"/>
      <c r="E261" s="26"/>
      <c r="F261" s="26"/>
      <c r="G261" s="26"/>
      <c r="H261" s="26"/>
      <c r="I261" s="7"/>
      <c r="J261" s="7"/>
    </row>
    <row r="262" spans="1:10">
      <c r="A262" s="95"/>
      <c r="B262" s="7"/>
      <c r="C262" s="26"/>
      <c r="D262" s="26"/>
      <c r="E262" s="26"/>
      <c r="F262" s="26"/>
      <c r="G262" s="26"/>
      <c r="H262" s="26"/>
      <c r="I262" s="7"/>
      <c r="J262" s="7"/>
    </row>
    <row r="263" spans="1:10">
      <c r="A263" s="95"/>
      <c r="B263" s="7"/>
      <c r="C263" s="26"/>
      <c r="D263" s="26"/>
      <c r="E263" s="26"/>
      <c r="F263" s="26"/>
      <c r="G263" s="26"/>
      <c r="H263" s="26"/>
      <c r="I263" s="7"/>
      <c r="J263" s="7"/>
    </row>
    <row r="264" spans="1:10">
      <c r="A264" s="95"/>
      <c r="B264" s="7"/>
      <c r="C264" s="26"/>
      <c r="D264" s="26"/>
      <c r="E264" s="26"/>
      <c r="F264" s="26"/>
      <c r="G264" s="26"/>
      <c r="H264" s="26"/>
      <c r="I264" s="7"/>
      <c r="J264" s="7"/>
    </row>
    <row r="265" spans="1:10">
      <c r="A265" s="95"/>
      <c r="B265" s="7"/>
      <c r="C265" s="26"/>
      <c r="D265" s="26"/>
      <c r="E265" s="26"/>
      <c r="F265" s="26"/>
      <c r="G265" s="26"/>
      <c r="H265" s="26"/>
      <c r="I265" s="7"/>
      <c r="J265" s="7"/>
    </row>
    <row r="266" spans="1:10">
      <c r="A266" s="95"/>
      <c r="B266" s="7"/>
      <c r="C266" s="26"/>
      <c r="D266" s="26"/>
      <c r="E266" s="26"/>
      <c r="F266" s="26"/>
      <c r="G266" s="26"/>
      <c r="H266" s="26"/>
      <c r="I266" s="7"/>
      <c r="J266" s="7"/>
    </row>
    <row r="267" spans="1:10">
      <c r="A267" s="95"/>
      <c r="B267" s="7"/>
      <c r="C267" s="26"/>
      <c r="D267" s="26"/>
      <c r="E267" s="26"/>
      <c r="F267" s="26"/>
      <c r="G267" s="26"/>
      <c r="H267" s="26"/>
      <c r="I267" s="7"/>
      <c r="J267" s="7"/>
    </row>
    <row r="268" spans="1:10">
      <c r="A268" s="95"/>
      <c r="B268" s="7"/>
      <c r="C268" s="26"/>
      <c r="D268" s="26"/>
      <c r="E268" s="26"/>
      <c r="F268" s="26"/>
      <c r="G268" s="26"/>
      <c r="H268" s="26"/>
      <c r="I268" s="7"/>
      <c r="J268" s="7"/>
    </row>
    <row r="269" spans="1:10">
      <c r="A269" s="95"/>
      <c r="B269" s="7"/>
      <c r="C269" s="26"/>
      <c r="D269" s="26"/>
      <c r="E269" s="26"/>
      <c r="F269" s="26"/>
      <c r="G269" s="26"/>
      <c r="H269" s="26"/>
      <c r="I269" s="7"/>
      <c r="J269" s="7"/>
    </row>
    <row r="270" spans="1:10">
      <c r="A270" s="95"/>
      <c r="B270" s="7"/>
      <c r="C270" s="26"/>
      <c r="D270" s="26"/>
      <c r="E270" s="26"/>
      <c r="F270" s="26"/>
      <c r="G270" s="26"/>
      <c r="H270" s="26"/>
      <c r="I270" s="7"/>
      <c r="J270" s="7"/>
    </row>
    <row r="271" spans="1:10">
      <c r="A271" s="95"/>
      <c r="B271" s="7"/>
      <c r="C271" s="26"/>
      <c r="D271" s="26"/>
      <c r="E271" s="26"/>
      <c r="F271" s="26"/>
      <c r="G271" s="26"/>
      <c r="H271" s="26"/>
      <c r="I271" s="7"/>
      <c r="J271" s="7"/>
    </row>
    <row r="272" spans="1:10">
      <c r="A272" s="95"/>
      <c r="B272" s="7"/>
      <c r="C272" s="26"/>
      <c r="D272" s="26"/>
      <c r="E272" s="26"/>
      <c r="F272" s="26"/>
      <c r="G272" s="26"/>
      <c r="H272" s="26"/>
      <c r="I272" s="7"/>
      <c r="J272" s="7"/>
    </row>
    <row r="273" spans="1:11" ht="29.25" customHeight="1">
      <c r="A273" s="95"/>
      <c r="B273" s="7"/>
      <c r="C273" s="26"/>
      <c r="D273" s="26"/>
      <c r="E273" s="26"/>
      <c r="F273" s="26"/>
      <c r="G273" s="26"/>
      <c r="H273" s="26"/>
      <c r="I273" s="7"/>
      <c r="J273" s="7"/>
      <c r="K273" s="172" t="s">
        <v>339</v>
      </c>
    </row>
    <row r="274" spans="1:11" ht="15.75" thickBot="1">
      <c r="A274" s="102"/>
      <c r="B274" s="101"/>
      <c r="C274" s="101"/>
      <c r="D274" s="101"/>
      <c r="E274" s="101"/>
      <c r="F274" s="101"/>
      <c r="G274" s="101"/>
      <c r="H274" s="101"/>
      <c r="I274" s="101"/>
      <c r="J274" s="101"/>
      <c r="K274" s="166"/>
    </row>
    <row r="275" spans="1:11" ht="18.75">
      <c r="A275" s="95"/>
      <c r="B275" s="7"/>
      <c r="C275" s="501" t="s">
        <v>113</v>
      </c>
      <c r="D275" s="501"/>
      <c r="E275" s="501"/>
      <c r="F275" s="501"/>
      <c r="G275" s="501"/>
      <c r="H275" s="217"/>
      <c r="I275" s="99" t="s">
        <v>112</v>
      </c>
      <c r="J275" s="98"/>
      <c r="K275" s="162"/>
    </row>
    <row r="276" spans="1:11" ht="15" customHeight="1">
      <c r="A276" s="95"/>
      <c r="B276" s="7"/>
      <c r="C276" s="502" t="s">
        <v>111</v>
      </c>
      <c r="D276" s="502"/>
      <c r="E276" s="502"/>
      <c r="F276" s="502"/>
      <c r="G276" s="502"/>
      <c r="H276" s="216"/>
      <c r="I276" s="631" t="s">
        <v>110</v>
      </c>
      <c r="J276" s="718"/>
      <c r="K276" s="162"/>
    </row>
    <row r="277" spans="1:11" ht="15" customHeight="1">
      <c r="A277" s="95"/>
      <c r="B277" s="7"/>
      <c r="C277" s="502"/>
      <c r="D277" s="502"/>
      <c r="E277" s="502"/>
      <c r="F277" s="502"/>
      <c r="G277" s="502"/>
      <c r="H277" s="216"/>
      <c r="I277" s="631"/>
      <c r="J277" s="718"/>
      <c r="K277" s="162"/>
    </row>
    <row r="278" spans="1:11" ht="15.75" thickBot="1">
      <c r="A278" s="95"/>
      <c r="B278" s="7"/>
      <c r="C278" s="7"/>
      <c r="D278" s="7"/>
      <c r="E278" s="7"/>
      <c r="F278" s="7"/>
      <c r="G278" s="7"/>
      <c r="H278" s="7"/>
      <c r="I278" s="97" t="s">
        <v>11</v>
      </c>
      <c r="J278" s="273" t="str">
        <f>J225</f>
        <v>07.05.2017</v>
      </c>
      <c r="K278" s="162"/>
    </row>
    <row r="279" spans="1:11">
      <c r="A279" s="95"/>
      <c r="B279" s="7"/>
      <c r="C279" s="214" t="s">
        <v>109</v>
      </c>
      <c r="D279" s="214" t="s">
        <v>239</v>
      </c>
      <c r="E279" s="214"/>
      <c r="F279" s="214"/>
      <c r="G279" s="214"/>
      <c r="H279" s="214"/>
      <c r="I279" s="214"/>
      <c r="J279" s="7"/>
      <c r="K279" s="162"/>
    </row>
    <row r="280" spans="1:11">
      <c r="A280" s="93"/>
      <c r="B280" s="92"/>
      <c r="C280" s="504" t="s">
        <v>108</v>
      </c>
      <c r="D280" s="504"/>
      <c r="E280" s="504"/>
      <c r="F280" s="504"/>
      <c r="G280" s="504"/>
      <c r="H280" s="212"/>
      <c r="I280" s="92" t="s">
        <v>107</v>
      </c>
      <c r="J280" s="211" t="str">
        <f>J227</f>
        <v>Barcarena</v>
      </c>
      <c r="K280" s="174"/>
    </row>
    <row r="281" spans="1:11">
      <c r="A281" s="775" t="s">
        <v>337</v>
      </c>
      <c r="B281" s="776"/>
      <c r="C281" s="776"/>
      <c r="D281" s="776"/>
      <c r="E281" s="776"/>
      <c r="F281" s="776"/>
      <c r="G281" s="776"/>
      <c r="H281" s="776"/>
      <c r="I281" s="776"/>
      <c r="J281" s="776"/>
      <c r="K281" s="776"/>
    </row>
    <row r="282" spans="1:11">
      <c r="A282" s="95"/>
      <c r="B282" s="7"/>
      <c r="C282" s="26"/>
      <c r="D282" s="26"/>
      <c r="E282" s="26"/>
      <c r="F282" s="26"/>
      <c r="G282" s="26"/>
      <c r="H282" s="26"/>
      <c r="I282" s="7"/>
      <c r="J282" s="7"/>
    </row>
    <row r="283" spans="1:11">
      <c r="A283" s="95"/>
      <c r="B283" s="7"/>
      <c r="C283" s="26"/>
      <c r="D283" s="26"/>
      <c r="E283" s="26"/>
      <c r="F283" s="26"/>
      <c r="G283" s="26"/>
      <c r="H283" s="26"/>
      <c r="I283" s="7"/>
      <c r="J283" s="7"/>
    </row>
    <row r="284" spans="1:11">
      <c r="A284" s="95"/>
      <c r="B284" s="7"/>
      <c r="C284" s="26"/>
      <c r="D284" s="26"/>
      <c r="E284" s="26"/>
      <c r="F284" s="26"/>
      <c r="G284" s="26"/>
      <c r="H284" s="26"/>
      <c r="I284" s="7"/>
      <c r="J284" s="7"/>
    </row>
    <row r="285" spans="1:11">
      <c r="A285" s="95"/>
      <c r="B285" s="7"/>
      <c r="C285" s="26"/>
      <c r="D285" s="26"/>
      <c r="E285" s="26"/>
      <c r="F285" s="26"/>
      <c r="G285" s="26"/>
      <c r="H285" s="26"/>
      <c r="I285" s="7"/>
      <c r="J285" s="7"/>
    </row>
    <row r="286" spans="1:11">
      <c r="A286" s="95"/>
      <c r="B286" s="7"/>
      <c r="C286" s="26"/>
      <c r="D286" s="26"/>
      <c r="E286" s="26"/>
      <c r="F286" s="26"/>
      <c r="G286" s="26"/>
      <c r="H286" s="26"/>
      <c r="I286" s="7"/>
      <c r="J286" s="7"/>
    </row>
    <row r="287" spans="1:11">
      <c r="A287" s="95"/>
      <c r="B287" s="7"/>
      <c r="C287" s="26"/>
      <c r="D287" s="26"/>
      <c r="E287" s="26"/>
      <c r="F287" s="26"/>
      <c r="G287" s="26"/>
      <c r="H287" s="26"/>
      <c r="I287" s="7"/>
      <c r="J287" s="7"/>
    </row>
    <row r="288" spans="1:11">
      <c r="A288" s="95"/>
      <c r="B288" s="7"/>
      <c r="C288" s="26"/>
      <c r="D288" s="26"/>
      <c r="E288" s="26"/>
      <c r="F288" s="26"/>
      <c r="G288" s="26"/>
      <c r="H288" s="26"/>
      <c r="I288" s="7"/>
      <c r="J288" s="7"/>
    </row>
    <row r="289" spans="1:10">
      <c r="A289" s="95"/>
      <c r="B289" s="7"/>
      <c r="C289" s="26"/>
      <c r="D289" s="26"/>
      <c r="E289" s="26"/>
      <c r="F289" s="26"/>
      <c r="G289" s="26"/>
      <c r="H289" s="26"/>
      <c r="I289" s="7"/>
      <c r="J289" s="7"/>
    </row>
    <row r="290" spans="1:10">
      <c r="A290" s="95"/>
      <c r="B290" s="7"/>
      <c r="C290" s="26"/>
      <c r="D290" s="26"/>
      <c r="E290" s="26"/>
      <c r="F290" s="26"/>
      <c r="G290" s="26"/>
      <c r="H290" s="26"/>
      <c r="I290" s="7"/>
      <c r="J290" s="7"/>
    </row>
    <row r="291" spans="1:10">
      <c r="A291" s="95"/>
      <c r="B291" s="7"/>
      <c r="C291" s="26"/>
      <c r="D291" s="26"/>
      <c r="E291" s="26"/>
      <c r="F291" s="26"/>
      <c r="G291" s="26"/>
      <c r="H291" s="26"/>
      <c r="I291" s="7"/>
      <c r="J291" s="7"/>
    </row>
    <row r="292" spans="1:10">
      <c r="A292" s="95"/>
      <c r="B292" s="7"/>
      <c r="C292" s="26"/>
      <c r="D292" s="26"/>
      <c r="E292" s="26"/>
      <c r="F292" s="26"/>
      <c r="G292" s="26"/>
      <c r="H292" s="26"/>
      <c r="I292" s="7"/>
      <c r="J292" s="7"/>
    </row>
    <row r="293" spans="1:10">
      <c r="A293" s="95"/>
      <c r="B293" s="7"/>
      <c r="C293" s="26"/>
      <c r="D293" s="26"/>
      <c r="E293" s="26"/>
      <c r="F293" s="26"/>
      <c r="G293" s="26"/>
      <c r="H293" s="26"/>
      <c r="I293" s="7"/>
      <c r="J293" s="7"/>
    </row>
    <row r="294" spans="1:10">
      <c r="A294" s="95"/>
      <c r="B294" s="7"/>
      <c r="C294" s="26"/>
      <c r="D294" s="26"/>
      <c r="E294" s="26"/>
      <c r="F294" s="26"/>
      <c r="G294" s="26"/>
      <c r="H294" s="26"/>
      <c r="I294" s="7"/>
      <c r="J294" s="7"/>
    </row>
    <row r="295" spans="1:10">
      <c r="A295" s="95"/>
      <c r="B295" s="7"/>
      <c r="C295" s="26"/>
      <c r="D295" s="26"/>
      <c r="E295" s="26"/>
      <c r="F295" s="26"/>
      <c r="G295" s="26"/>
      <c r="H295" s="26"/>
      <c r="I295" s="7"/>
      <c r="J295" s="7"/>
    </row>
    <row r="296" spans="1:10">
      <c r="A296" s="95"/>
      <c r="B296" s="7"/>
      <c r="C296" s="26"/>
      <c r="D296" s="26"/>
      <c r="E296" s="26"/>
      <c r="F296" s="26"/>
      <c r="G296" s="26"/>
      <c r="H296" s="26"/>
      <c r="I296" s="7"/>
      <c r="J296" s="7"/>
    </row>
    <row r="297" spans="1:10">
      <c r="A297" s="95"/>
      <c r="B297" s="7"/>
      <c r="C297" s="26"/>
      <c r="D297" s="26"/>
      <c r="E297" s="26"/>
      <c r="F297" s="26"/>
      <c r="G297" s="26"/>
      <c r="H297" s="26"/>
      <c r="I297" s="7"/>
      <c r="J297" s="7"/>
    </row>
    <row r="298" spans="1:10">
      <c r="A298" s="95"/>
      <c r="B298" s="7"/>
      <c r="C298" s="26"/>
      <c r="D298" s="26"/>
      <c r="E298" s="26"/>
      <c r="F298" s="26"/>
      <c r="G298" s="26"/>
      <c r="H298" s="26"/>
      <c r="I298" s="7"/>
      <c r="J298" s="7"/>
    </row>
    <row r="299" spans="1:10">
      <c r="A299" s="95"/>
      <c r="B299" s="7"/>
      <c r="C299" s="26"/>
      <c r="D299" s="26"/>
      <c r="E299" s="26"/>
      <c r="F299" s="26"/>
      <c r="G299" s="26"/>
      <c r="H299" s="26"/>
      <c r="I299" s="7"/>
      <c r="J299" s="7"/>
    </row>
    <row r="300" spans="1:10">
      <c r="A300" s="95"/>
      <c r="B300" s="7"/>
      <c r="C300" s="26"/>
      <c r="D300" s="26"/>
      <c r="E300" s="26"/>
      <c r="F300" s="26"/>
      <c r="G300" s="26"/>
      <c r="H300" s="26"/>
      <c r="I300" s="7"/>
      <c r="J300" s="7"/>
    </row>
    <row r="301" spans="1:10">
      <c r="A301" s="95"/>
      <c r="B301" s="7"/>
      <c r="C301" s="26"/>
      <c r="D301" s="26"/>
      <c r="E301" s="26"/>
      <c r="F301" s="26"/>
      <c r="G301" s="26"/>
      <c r="H301" s="26"/>
      <c r="I301" s="7"/>
      <c r="J301" s="7"/>
    </row>
    <row r="302" spans="1:10">
      <c r="A302" s="95"/>
      <c r="B302" s="7"/>
      <c r="C302" s="26"/>
      <c r="D302" s="26"/>
      <c r="E302" s="26"/>
      <c r="F302" s="26"/>
      <c r="G302" s="26"/>
      <c r="H302" s="26"/>
      <c r="I302" s="7"/>
      <c r="J302" s="7"/>
    </row>
    <row r="303" spans="1:10">
      <c r="A303" s="95"/>
      <c r="B303" s="7"/>
      <c r="C303" s="26"/>
      <c r="D303" s="26"/>
      <c r="E303" s="26"/>
      <c r="F303" s="26"/>
      <c r="G303" s="26"/>
      <c r="H303" s="26"/>
      <c r="I303" s="7"/>
      <c r="J303" s="7"/>
    </row>
    <row r="304" spans="1:10">
      <c r="A304" s="95"/>
      <c r="B304" s="7"/>
      <c r="C304" s="26"/>
      <c r="D304" s="26"/>
      <c r="E304" s="26"/>
      <c r="F304" s="26"/>
      <c r="G304" s="26"/>
      <c r="H304" s="26"/>
      <c r="I304" s="7"/>
      <c r="J304" s="7"/>
    </row>
    <row r="305" spans="1:10">
      <c r="A305" s="95"/>
      <c r="B305" s="7"/>
      <c r="C305" s="26"/>
      <c r="D305" s="26"/>
      <c r="E305" s="26"/>
      <c r="F305" s="26"/>
      <c r="G305" s="26"/>
      <c r="H305" s="26"/>
      <c r="I305" s="7"/>
      <c r="J305" s="7"/>
    </row>
    <row r="306" spans="1:10">
      <c r="A306" s="95"/>
      <c r="B306" s="7"/>
      <c r="C306" s="26"/>
      <c r="D306" s="26"/>
      <c r="E306" s="26"/>
      <c r="F306" s="26"/>
      <c r="G306" s="26"/>
      <c r="H306" s="26"/>
      <c r="I306" s="7"/>
      <c r="J306" s="7"/>
    </row>
    <row r="307" spans="1:10">
      <c r="A307" s="95"/>
      <c r="B307" s="7"/>
      <c r="C307" s="26"/>
      <c r="D307" s="26"/>
      <c r="E307" s="26"/>
      <c r="F307" s="26"/>
      <c r="G307" s="26"/>
      <c r="H307" s="26"/>
      <c r="I307" s="7"/>
      <c r="J307" s="7"/>
    </row>
    <row r="308" spans="1:10">
      <c r="A308" s="95"/>
      <c r="B308" s="7"/>
      <c r="C308" s="26"/>
      <c r="D308" s="26"/>
      <c r="E308" s="26"/>
      <c r="F308" s="26"/>
      <c r="G308" s="26"/>
      <c r="H308" s="26"/>
      <c r="I308" s="7"/>
      <c r="J308" s="7"/>
    </row>
    <row r="309" spans="1:10">
      <c r="A309" s="95"/>
      <c r="B309" s="7"/>
      <c r="C309" s="26"/>
      <c r="D309" s="26"/>
      <c r="E309" s="26"/>
      <c r="F309" s="26"/>
      <c r="G309" s="26"/>
      <c r="H309" s="26"/>
      <c r="I309" s="7"/>
      <c r="J309" s="7"/>
    </row>
    <row r="310" spans="1:10">
      <c r="A310" s="95"/>
      <c r="B310" s="7"/>
      <c r="C310" s="26"/>
      <c r="D310" s="26"/>
      <c r="E310" s="26"/>
      <c r="F310" s="26"/>
      <c r="G310" s="26"/>
      <c r="H310" s="26"/>
      <c r="I310" s="7"/>
      <c r="J310" s="7"/>
    </row>
    <row r="311" spans="1:10">
      <c r="A311" s="95"/>
      <c r="B311" s="7"/>
      <c r="C311" s="26"/>
      <c r="D311" s="26"/>
      <c r="E311" s="26"/>
      <c r="F311" s="26"/>
      <c r="G311" s="26"/>
      <c r="H311" s="26"/>
      <c r="I311" s="7"/>
      <c r="J311" s="7"/>
    </row>
    <row r="312" spans="1:10">
      <c r="A312" s="95"/>
      <c r="B312" s="7"/>
      <c r="C312" s="26"/>
      <c r="D312" s="26"/>
      <c r="E312" s="26"/>
      <c r="F312" s="26"/>
      <c r="G312" s="26"/>
      <c r="H312" s="26"/>
      <c r="I312" s="7"/>
      <c r="J312" s="7"/>
    </row>
    <row r="313" spans="1:10">
      <c r="A313" s="95"/>
      <c r="B313" s="7"/>
      <c r="C313" s="26"/>
      <c r="D313" s="26"/>
      <c r="E313" s="26"/>
      <c r="F313" s="26"/>
      <c r="G313" s="26"/>
      <c r="H313" s="26"/>
      <c r="I313" s="7"/>
      <c r="J313" s="7"/>
    </row>
    <row r="314" spans="1:10">
      <c r="A314" s="95"/>
      <c r="B314" s="7"/>
      <c r="C314" s="26"/>
      <c r="D314" s="26"/>
      <c r="E314" s="26"/>
      <c r="F314" s="26"/>
      <c r="G314" s="26"/>
      <c r="H314" s="26"/>
      <c r="I314" s="7"/>
      <c r="J314" s="7"/>
    </row>
    <row r="315" spans="1:10">
      <c r="A315" s="95"/>
      <c r="B315" s="7"/>
      <c r="C315" s="26"/>
      <c r="D315" s="26"/>
      <c r="E315" s="26"/>
      <c r="F315" s="26"/>
      <c r="G315" s="26"/>
      <c r="H315" s="26"/>
      <c r="I315" s="7"/>
      <c r="J315" s="7"/>
    </row>
    <row r="316" spans="1:10">
      <c r="A316" s="95"/>
      <c r="B316" s="7"/>
      <c r="C316" s="26"/>
      <c r="D316" s="26"/>
      <c r="E316" s="26"/>
      <c r="F316" s="26"/>
      <c r="G316" s="26"/>
      <c r="H316" s="26"/>
      <c r="I316" s="7"/>
      <c r="J316" s="7"/>
    </row>
    <row r="317" spans="1:10">
      <c r="A317" s="95"/>
      <c r="B317" s="7"/>
      <c r="C317" s="26"/>
      <c r="D317" s="26"/>
      <c r="E317" s="26"/>
      <c r="F317" s="26"/>
      <c r="G317" s="26"/>
      <c r="H317" s="26"/>
      <c r="I317" s="7"/>
      <c r="J317" s="7"/>
    </row>
    <row r="318" spans="1:10">
      <c r="A318" s="95"/>
      <c r="B318" s="7"/>
      <c r="C318" s="26"/>
      <c r="D318" s="26"/>
      <c r="E318" s="26"/>
      <c r="F318" s="26"/>
      <c r="G318" s="26"/>
      <c r="H318" s="26"/>
      <c r="I318" s="7"/>
      <c r="J318" s="7"/>
    </row>
    <row r="319" spans="1:10">
      <c r="A319" s="95"/>
      <c r="B319" s="7"/>
      <c r="C319" s="26"/>
      <c r="D319" s="26"/>
      <c r="E319" s="26"/>
      <c r="F319" s="26"/>
      <c r="G319" s="26"/>
      <c r="H319" s="26"/>
      <c r="I319" s="7"/>
      <c r="J319" s="7"/>
    </row>
    <row r="320" spans="1:10">
      <c r="A320" s="95"/>
      <c r="B320" s="7"/>
      <c r="C320" s="26"/>
      <c r="D320" s="26"/>
      <c r="E320" s="26"/>
      <c r="F320" s="26"/>
      <c r="G320" s="26"/>
      <c r="H320" s="26"/>
      <c r="I320" s="7"/>
      <c r="J320" s="7"/>
    </row>
    <row r="321" spans="1:11">
      <c r="A321" s="95"/>
      <c r="B321" s="7"/>
      <c r="C321" s="26"/>
      <c r="D321" s="26"/>
      <c r="E321" s="26"/>
      <c r="F321" s="26"/>
      <c r="G321" s="26"/>
      <c r="H321" s="26"/>
      <c r="I321" s="7"/>
      <c r="J321" s="7"/>
    </row>
    <row r="322" spans="1:11">
      <c r="A322" s="95"/>
      <c r="B322" s="7"/>
      <c r="C322" s="26"/>
      <c r="D322" s="26"/>
      <c r="E322" s="26"/>
      <c r="F322" s="26"/>
      <c r="G322" s="26"/>
      <c r="H322" s="26"/>
      <c r="I322" s="7"/>
      <c r="J322" s="7"/>
    </row>
    <row r="323" spans="1:11">
      <c r="A323" s="95"/>
      <c r="B323" s="7"/>
      <c r="C323" s="26"/>
      <c r="D323" s="26"/>
      <c r="E323" s="26"/>
      <c r="F323" s="26"/>
      <c r="G323" s="26"/>
      <c r="H323" s="26"/>
      <c r="I323" s="7"/>
      <c r="J323" s="7"/>
    </row>
    <row r="324" spans="1:11">
      <c r="A324" s="95"/>
      <c r="B324" s="7"/>
      <c r="C324" s="26"/>
      <c r="D324" s="26"/>
      <c r="E324" s="26"/>
      <c r="F324" s="26"/>
      <c r="G324" s="26"/>
      <c r="H324" s="26"/>
      <c r="I324" s="7"/>
      <c r="J324" s="7"/>
    </row>
    <row r="325" spans="1:11">
      <c r="A325" s="95"/>
      <c r="B325" s="7"/>
      <c r="C325" s="26"/>
      <c r="D325" s="26"/>
      <c r="E325" s="26"/>
      <c r="F325" s="26"/>
      <c r="G325" s="26"/>
      <c r="H325" s="26"/>
      <c r="I325" s="7"/>
      <c r="J325" s="7"/>
    </row>
    <row r="326" spans="1:11">
      <c r="A326" s="95"/>
      <c r="B326" s="7"/>
      <c r="C326" s="26"/>
      <c r="D326" s="26"/>
      <c r="E326" s="26"/>
      <c r="F326" s="26"/>
      <c r="G326" s="26"/>
      <c r="H326" s="26"/>
      <c r="I326" s="7"/>
      <c r="J326" s="7"/>
    </row>
    <row r="327" spans="1:11">
      <c r="A327" s="95"/>
      <c r="B327" s="7"/>
      <c r="C327" s="26"/>
      <c r="D327" s="26"/>
      <c r="E327" s="26"/>
      <c r="F327" s="26"/>
      <c r="G327" s="26"/>
      <c r="H327" s="26"/>
      <c r="I327" s="7"/>
      <c r="J327" s="7"/>
    </row>
    <row r="328" spans="1:11" ht="18" customHeight="1">
      <c r="A328" s="95"/>
      <c r="B328" s="7"/>
      <c r="C328" s="26"/>
      <c r="D328" s="26"/>
      <c r="E328" s="26"/>
      <c r="F328" s="26"/>
      <c r="G328" s="26"/>
      <c r="H328" s="26"/>
      <c r="I328" s="7"/>
      <c r="J328" s="7"/>
      <c r="K328" s="172" t="s">
        <v>338</v>
      </c>
    </row>
    <row r="329" spans="1:11" ht="15.75" thickBot="1">
      <c r="A329" s="102"/>
      <c r="B329" s="101"/>
      <c r="C329" s="274"/>
      <c r="D329" s="274"/>
      <c r="E329" s="274"/>
      <c r="F329" s="274"/>
      <c r="G329" s="274"/>
      <c r="H329" s="274"/>
      <c r="I329" s="101"/>
      <c r="J329" s="101"/>
      <c r="K329" s="166"/>
    </row>
    <row r="330" spans="1:11" ht="18.75">
      <c r="A330" s="95"/>
      <c r="B330" s="7"/>
      <c r="C330" s="501" t="s">
        <v>113</v>
      </c>
      <c r="D330" s="501"/>
      <c r="E330" s="501"/>
      <c r="F330" s="501"/>
      <c r="G330" s="501"/>
      <c r="H330" s="217"/>
      <c r="I330" s="99" t="s">
        <v>112</v>
      </c>
      <c r="J330" s="98"/>
      <c r="K330" s="162"/>
    </row>
    <row r="331" spans="1:11" ht="15" customHeight="1">
      <c r="A331" s="95"/>
      <c r="B331" s="7"/>
      <c r="C331" s="502" t="s">
        <v>111</v>
      </c>
      <c r="D331" s="502"/>
      <c r="E331" s="502"/>
      <c r="F331" s="502"/>
      <c r="G331" s="502"/>
      <c r="H331" s="216"/>
      <c r="I331" s="631" t="s">
        <v>110</v>
      </c>
      <c r="J331" s="718"/>
      <c r="K331" s="162"/>
    </row>
    <row r="332" spans="1:11" ht="15" customHeight="1">
      <c r="A332" s="95"/>
      <c r="B332" s="7"/>
      <c r="C332" s="502"/>
      <c r="D332" s="502"/>
      <c r="E332" s="502"/>
      <c r="F332" s="502"/>
      <c r="G332" s="502"/>
      <c r="H332" s="216"/>
      <c r="I332" s="631"/>
      <c r="J332" s="718"/>
      <c r="K332" s="162"/>
    </row>
    <row r="333" spans="1:11" ht="15.75" thickBot="1">
      <c r="A333" s="95"/>
      <c r="B333" s="7"/>
      <c r="C333" s="7"/>
      <c r="D333" s="7"/>
      <c r="E333" s="7"/>
      <c r="F333" s="7"/>
      <c r="G333" s="7"/>
      <c r="H333" s="7"/>
      <c r="I333" s="97" t="s">
        <v>11</v>
      </c>
      <c r="J333" s="273" t="str">
        <f>J278</f>
        <v>07.05.2017</v>
      </c>
      <c r="K333" s="162"/>
    </row>
    <row r="334" spans="1:11">
      <c r="A334" s="95"/>
      <c r="B334" s="7"/>
      <c r="C334" s="214" t="s">
        <v>109</v>
      </c>
      <c r="D334" s="214" t="s">
        <v>239</v>
      </c>
      <c r="E334" s="214"/>
      <c r="F334" s="214"/>
      <c r="G334" s="214"/>
      <c r="H334" s="214"/>
      <c r="I334" s="214"/>
      <c r="J334" s="7"/>
      <c r="K334" s="162"/>
    </row>
    <row r="335" spans="1:11">
      <c r="A335" s="93"/>
      <c r="B335" s="92"/>
      <c r="C335" s="504" t="s">
        <v>108</v>
      </c>
      <c r="D335" s="504"/>
      <c r="E335" s="504"/>
      <c r="F335" s="504"/>
      <c r="G335" s="504"/>
      <c r="H335" s="212"/>
      <c r="I335" s="92" t="s">
        <v>107</v>
      </c>
      <c r="J335" s="211" t="str">
        <f>J280</f>
        <v>Barcarena</v>
      </c>
      <c r="K335" s="174"/>
    </row>
    <row r="336" spans="1:11">
      <c r="A336" s="775" t="s">
        <v>337</v>
      </c>
      <c r="B336" s="776"/>
      <c r="C336" s="776"/>
      <c r="D336" s="776"/>
      <c r="E336" s="776"/>
      <c r="F336" s="776"/>
      <c r="G336" s="776"/>
      <c r="H336" s="776"/>
      <c r="I336" s="776"/>
      <c r="J336" s="776"/>
      <c r="K336" s="776"/>
    </row>
    <row r="383" spans="11:11">
      <c r="K383" s="172" t="s">
        <v>336</v>
      </c>
    </row>
  </sheetData>
  <mergeCells count="35">
    <mergeCell ref="C2:G2"/>
    <mergeCell ref="C3:G4"/>
    <mergeCell ref="I3:J4"/>
    <mergeCell ref="C7:G7"/>
    <mergeCell ref="C58:G58"/>
    <mergeCell ref="A9:K25"/>
    <mergeCell ref="C59:G60"/>
    <mergeCell ref="I59:J60"/>
    <mergeCell ref="C63:G63"/>
    <mergeCell ref="C112:G112"/>
    <mergeCell ref="C113:G114"/>
    <mergeCell ref="I113:J114"/>
    <mergeCell ref="A64:K64"/>
    <mergeCell ref="C117:G117"/>
    <mergeCell ref="C167:G167"/>
    <mergeCell ref="C168:G169"/>
    <mergeCell ref="I168:J169"/>
    <mergeCell ref="C172:G172"/>
    <mergeCell ref="A118:K118"/>
    <mergeCell ref="C330:G330"/>
    <mergeCell ref="A336:K336"/>
    <mergeCell ref="C331:G332"/>
    <mergeCell ref="I331:J332"/>
    <mergeCell ref="C335:G335"/>
    <mergeCell ref="A173:K173"/>
    <mergeCell ref="A228:K228"/>
    <mergeCell ref="A281:K281"/>
    <mergeCell ref="C276:G277"/>
    <mergeCell ref="I276:J277"/>
    <mergeCell ref="C280:G280"/>
    <mergeCell ref="C222:G222"/>
    <mergeCell ref="C223:G224"/>
    <mergeCell ref="I223:J224"/>
    <mergeCell ref="C227:G227"/>
    <mergeCell ref="C275:G275"/>
  </mergeCells>
  <pageMargins left="0.19685039370078741" right="0" top="0.19685039370078741" bottom="0.19685039370078741" header="0.31496062992125984" footer="0.31496062992125984"/>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O378"/>
  <sheetViews>
    <sheetView showGridLines="0" view="pageBreakPreview" zoomScale="85" zoomScaleNormal="100" zoomScaleSheetLayoutView="85" workbookViewId="0">
      <selection activeCell="E104" sqref="E104"/>
    </sheetView>
  </sheetViews>
  <sheetFormatPr defaultRowHeight="15"/>
  <cols>
    <col min="1" max="1" width="12.85546875" style="5" customWidth="1"/>
    <col min="2" max="2" width="7" style="5" customWidth="1"/>
    <col min="3" max="3" width="11.140625" style="5" customWidth="1"/>
    <col min="4" max="4" width="12" style="5" customWidth="1"/>
    <col min="5" max="5" width="9.85546875" style="5" customWidth="1"/>
    <col min="6" max="6" width="10" style="5" customWidth="1"/>
    <col min="7" max="7" width="7.140625" style="5" customWidth="1"/>
    <col min="8" max="8" width="3.5703125" style="5" customWidth="1"/>
    <col min="9" max="9" width="23.42578125" style="5" customWidth="1"/>
    <col min="10" max="10" width="20.7109375" style="5" hidden="1" customWidth="1"/>
    <col min="11" max="11" width="15.42578125" style="5" hidden="1" customWidth="1"/>
    <col min="12" max="15" width="9.140625" style="5" hidden="1" customWidth="1"/>
    <col min="16" max="17" width="0.28515625" style="5" customWidth="1"/>
    <col min="18" max="16384" width="9.140625" style="5"/>
  </cols>
  <sheetData>
    <row r="1" spans="1:12" ht="15.75" thickBot="1">
      <c r="A1" s="102"/>
      <c r="B1" s="101"/>
      <c r="C1" s="101"/>
      <c r="D1" s="101"/>
      <c r="E1" s="101"/>
      <c r="F1" s="101"/>
      <c r="G1" s="101"/>
      <c r="H1" s="101"/>
      <c r="I1" s="101"/>
      <c r="J1" s="101"/>
      <c r="K1" s="166"/>
    </row>
    <row r="2" spans="1:12" ht="18.75">
      <c r="A2" s="95"/>
      <c r="B2" s="7"/>
      <c r="C2" s="501" t="s">
        <v>113</v>
      </c>
      <c r="D2" s="501"/>
      <c r="E2" s="501"/>
      <c r="F2" s="501"/>
      <c r="G2" s="501"/>
      <c r="H2" s="217"/>
      <c r="I2" s="99" t="s">
        <v>112</v>
      </c>
      <c r="J2" s="98"/>
      <c r="K2" s="162"/>
    </row>
    <row r="3" spans="1:12" ht="15" customHeight="1">
      <c r="A3" s="95"/>
      <c r="B3" s="7"/>
      <c r="C3" s="502" t="s">
        <v>111</v>
      </c>
      <c r="D3" s="502"/>
      <c r="E3" s="502"/>
      <c r="F3" s="502"/>
      <c r="G3" s="502"/>
      <c r="H3" s="216"/>
      <c r="I3" s="631" t="str">
        <f>'1'!K3</f>
        <v>"PAPUA"</v>
      </c>
      <c r="J3" s="718"/>
      <c r="K3" s="162"/>
    </row>
    <row r="4" spans="1:12" ht="15" customHeight="1">
      <c r="A4" s="95"/>
      <c r="B4" s="7"/>
      <c r="C4" s="502"/>
      <c r="D4" s="502"/>
      <c r="E4" s="502"/>
      <c r="F4" s="502"/>
      <c r="G4" s="502"/>
      <c r="H4" s="216"/>
      <c r="I4" s="631"/>
      <c r="J4" s="718"/>
      <c r="K4" s="162"/>
    </row>
    <row r="5" spans="1:12" ht="15.75" thickBot="1">
      <c r="A5" s="95"/>
      <c r="B5" s="7"/>
      <c r="C5" s="7"/>
      <c r="D5" s="7"/>
      <c r="E5" s="7"/>
      <c r="F5" s="7"/>
      <c r="G5" s="7"/>
      <c r="H5" s="7"/>
      <c r="I5" s="294" t="str">
        <f>'1'!L5</f>
        <v>07.05.2017</v>
      </c>
      <c r="J5" s="273" t="str">
        <f>'12.'!J5</f>
        <v>07.05.2017</v>
      </c>
      <c r="K5" s="162"/>
    </row>
    <row r="6" spans="1:12">
      <c r="A6" s="95"/>
      <c r="B6" s="7"/>
      <c r="C6" s="214" t="s">
        <v>109</v>
      </c>
      <c r="D6" s="214" t="s">
        <v>239</v>
      </c>
      <c r="E6" s="214"/>
      <c r="F6" s="214"/>
      <c r="G6" s="214"/>
      <c r="H6" s="214"/>
      <c r="I6" s="214"/>
      <c r="J6" s="7"/>
      <c r="K6" s="162"/>
    </row>
    <row r="7" spans="1:12">
      <c r="A7" s="93"/>
      <c r="B7" s="92"/>
      <c r="C7" s="504" t="s">
        <v>108</v>
      </c>
      <c r="D7" s="504"/>
      <c r="E7" s="504"/>
      <c r="F7" s="504"/>
      <c r="G7" s="504"/>
      <c r="H7" s="212" t="s">
        <v>347</v>
      </c>
      <c r="I7" s="290" t="str">
        <f>'1'!K7</f>
        <v>Barcarena</v>
      </c>
      <c r="J7" s="281" t="str">
        <f>'12.'!J7:J7</f>
        <v>Barcarena</v>
      </c>
      <c r="K7" s="174"/>
    </row>
    <row r="8" spans="1:12">
      <c r="A8" s="786" t="s">
        <v>346</v>
      </c>
      <c r="B8" s="787"/>
      <c r="C8" s="288" t="str">
        <f>'2'!C21</f>
        <v>Barcarena, Brazil</v>
      </c>
      <c r="D8" s="288"/>
      <c r="E8" s="288" t="s">
        <v>459</v>
      </c>
      <c r="F8" s="288"/>
      <c r="G8" s="288"/>
      <c r="H8" s="288"/>
      <c r="I8" s="288"/>
      <c r="J8" s="288"/>
      <c r="K8" s="288"/>
      <c r="L8" s="288"/>
    </row>
    <row r="9" spans="1:12">
      <c r="A9" s="95"/>
      <c r="B9" s="7"/>
      <c r="C9" s="26"/>
      <c r="D9" s="26"/>
      <c r="E9" s="26"/>
      <c r="F9" s="26"/>
      <c r="G9" s="26"/>
      <c r="H9" s="26"/>
      <c r="I9" s="7"/>
      <c r="J9" s="7"/>
    </row>
    <row r="10" spans="1:12">
      <c r="A10" s="788" t="s">
        <v>443</v>
      </c>
      <c r="B10" s="789"/>
      <c r="C10" s="789"/>
      <c r="D10" s="789"/>
      <c r="E10" s="789"/>
      <c r="F10" s="789"/>
      <c r="G10" s="789"/>
      <c r="H10" s="789"/>
      <c r="I10" s="789"/>
      <c r="J10" s="7"/>
    </row>
    <row r="11" spans="1:12">
      <c r="A11" s="788"/>
      <c r="B11" s="789"/>
      <c r="C11" s="789"/>
      <c r="D11" s="789"/>
      <c r="E11" s="789"/>
      <c r="F11" s="789"/>
      <c r="G11" s="789"/>
      <c r="H11" s="789"/>
      <c r="I11" s="789"/>
      <c r="J11" s="7"/>
    </row>
    <row r="12" spans="1:12">
      <c r="A12" s="788"/>
      <c r="B12" s="789"/>
      <c r="C12" s="789"/>
      <c r="D12" s="789"/>
      <c r="E12" s="789"/>
      <c r="F12" s="789"/>
      <c r="G12" s="789"/>
      <c r="H12" s="789"/>
      <c r="I12" s="789"/>
      <c r="J12" s="7"/>
    </row>
    <row r="13" spans="1:12">
      <c r="A13" s="788"/>
      <c r="B13" s="789"/>
      <c r="C13" s="789"/>
      <c r="D13" s="789"/>
      <c r="E13" s="789"/>
      <c r="F13" s="789"/>
      <c r="G13" s="789"/>
      <c r="H13" s="789"/>
      <c r="I13" s="789"/>
      <c r="J13" s="7"/>
    </row>
    <row r="14" spans="1:12">
      <c r="A14" s="788"/>
      <c r="B14" s="789"/>
      <c r="C14" s="789"/>
      <c r="D14" s="789"/>
      <c r="E14" s="789"/>
      <c r="F14" s="789"/>
      <c r="G14" s="789"/>
      <c r="H14" s="789"/>
      <c r="I14" s="789"/>
      <c r="J14" s="7"/>
    </row>
    <row r="15" spans="1:12">
      <c r="A15" s="788"/>
      <c r="B15" s="789"/>
      <c r="C15" s="789"/>
      <c r="D15" s="789"/>
      <c r="E15" s="789"/>
      <c r="F15" s="789"/>
      <c r="G15" s="789"/>
      <c r="H15" s="789"/>
      <c r="I15" s="789"/>
      <c r="J15" s="7"/>
    </row>
    <row r="16" spans="1:12">
      <c r="A16" s="788"/>
      <c r="B16" s="789"/>
      <c r="C16" s="789"/>
      <c r="D16" s="789"/>
      <c r="E16" s="789"/>
      <c r="F16" s="789"/>
      <c r="G16" s="789"/>
      <c r="H16" s="789"/>
      <c r="I16" s="789"/>
      <c r="J16" s="7"/>
    </row>
    <row r="17" spans="1:10">
      <c r="A17" s="788"/>
      <c r="B17" s="789"/>
      <c r="C17" s="789"/>
      <c r="D17" s="789"/>
      <c r="E17" s="789"/>
      <c r="F17" s="789"/>
      <c r="G17" s="789"/>
      <c r="H17" s="789"/>
      <c r="I17" s="789"/>
      <c r="J17" s="7"/>
    </row>
    <row r="18" spans="1:10">
      <c r="A18" s="788"/>
      <c r="B18" s="789"/>
      <c r="C18" s="789"/>
      <c r="D18" s="789"/>
      <c r="E18" s="789"/>
      <c r="F18" s="789"/>
      <c r="G18" s="789"/>
      <c r="H18" s="789"/>
      <c r="I18" s="789"/>
      <c r="J18" s="7"/>
    </row>
    <row r="19" spans="1:10">
      <c r="A19" s="95"/>
      <c r="B19" s="7"/>
      <c r="C19" s="26"/>
      <c r="D19" s="26"/>
      <c r="E19" s="26"/>
      <c r="F19" s="26"/>
      <c r="G19" s="26"/>
      <c r="H19" s="26"/>
      <c r="I19" s="7"/>
      <c r="J19" s="7"/>
    </row>
    <row r="20" spans="1:10">
      <c r="A20" s="95"/>
      <c r="B20" s="7"/>
      <c r="C20" s="26"/>
      <c r="D20" s="26"/>
      <c r="E20" s="26"/>
      <c r="F20" s="26"/>
      <c r="G20" s="26"/>
      <c r="H20" s="26"/>
      <c r="I20" s="7"/>
      <c r="J20" s="7"/>
    </row>
    <row r="21" spans="1:10">
      <c r="A21" s="95"/>
      <c r="B21" s="7"/>
      <c r="C21" s="26"/>
      <c r="D21" s="26"/>
      <c r="E21" s="26"/>
      <c r="F21" s="26"/>
      <c r="G21" s="26"/>
      <c r="H21" s="26"/>
      <c r="I21" s="7"/>
      <c r="J21" s="7"/>
    </row>
    <row r="22" spans="1:10">
      <c r="A22" s="95"/>
      <c r="B22" s="7"/>
      <c r="C22" s="26"/>
      <c r="D22" s="26"/>
      <c r="E22" s="26"/>
      <c r="F22" s="26"/>
      <c r="G22" s="26"/>
      <c r="H22" s="26"/>
      <c r="I22" s="7"/>
      <c r="J22" s="7"/>
    </row>
    <row r="23" spans="1:10">
      <c r="A23" s="95"/>
      <c r="B23" s="7"/>
      <c r="C23" s="26"/>
      <c r="D23" s="26"/>
      <c r="E23" s="26"/>
      <c r="F23" s="26"/>
      <c r="G23" s="26"/>
      <c r="H23" s="26"/>
      <c r="I23" s="7"/>
      <c r="J23" s="7"/>
    </row>
    <row r="24" spans="1:10">
      <c r="A24" s="95"/>
      <c r="B24" s="7"/>
      <c r="C24" s="26"/>
      <c r="D24" s="26"/>
      <c r="E24" s="26"/>
      <c r="F24" s="26"/>
      <c r="G24" s="26"/>
      <c r="H24" s="26"/>
      <c r="I24" s="7"/>
      <c r="J24" s="7"/>
    </row>
    <row r="25" spans="1:10">
      <c r="A25" s="95"/>
      <c r="B25" s="7"/>
      <c r="C25" s="26"/>
      <c r="D25" s="26"/>
      <c r="E25" s="26"/>
      <c r="F25" s="26"/>
      <c r="G25" s="26"/>
      <c r="H25" s="26"/>
      <c r="I25" s="7"/>
      <c r="J25" s="7"/>
    </row>
    <row r="26" spans="1:10">
      <c r="A26" s="95"/>
      <c r="B26" s="7"/>
      <c r="C26" s="26"/>
      <c r="D26" s="26"/>
      <c r="E26" s="26"/>
      <c r="F26" s="26"/>
      <c r="G26" s="26"/>
      <c r="H26" s="26"/>
      <c r="I26" s="7"/>
      <c r="J26" s="7"/>
    </row>
    <row r="27" spans="1:10">
      <c r="A27" s="95"/>
      <c r="B27" s="7"/>
      <c r="C27" s="26"/>
      <c r="D27" s="26"/>
      <c r="E27" s="26"/>
      <c r="F27" s="26"/>
      <c r="G27" s="26"/>
      <c r="H27" s="26"/>
      <c r="I27" s="7"/>
      <c r="J27" s="7"/>
    </row>
    <row r="28" spans="1:10">
      <c r="A28" s="95"/>
      <c r="B28" s="7"/>
      <c r="C28" s="26"/>
      <c r="D28" s="26"/>
      <c r="E28" s="26"/>
      <c r="F28" s="26"/>
      <c r="G28" s="26"/>
      <c r="H28" s="26"/>
      <c r="I28" s="7"/>
      <c r="J28" s="7"/>
    </row>
    <row r="29" spans="1:10">
      <c r="A29" s="95"/>
      <c r="B29" s="7"/>
      <c r="C29" s="26"/>
      <c r="D29" s="26"/>
      <c r="E29" s="26"/>
      <c r="F29" s="26"/>
      <c r="G29" s="26"/>
      <c r="H29" s="26"/>
      <c r="I29" s="7"/>
      <c r="J29" s="7"/>
    </row>
    <row r="30" spans="1:10">
      <c r="A30" s="95"/>
      <c r="B30" s="7"/>
      <c r="C30" s="26"/>
      <c r="D30" s="26"/>
      <c r="E30" s="26"/>
      <c r="F30" s="26"/>
      <c r="G30" s="26"/>
      <c r="H30" s="26"/>
      <c r="I30" s="7"/>
      <c r="J30" s="7"/>
    </row>
    <row r="31" spans="1:10">
      <c r="A31" s="95"/>
      <c r="B31" s="7"/>
      <c r="C31" s="26"/>
      <c r="D31" s="26"/>
      <c r="E31" s="26"/>
      <c r="F31" s="26"/>
      <c r="G31" s="26"/>
      <c r="H31" s="26"/>
      <c r="I31" s="7"/>
      <c r="J31" s="7"/>
    </row>
    <row r="32" spans="1:10">
      <c r="A32" s="95"/>
      <c r="B32" s="7"/>
      <c r="C32" s="26"/>
      <c r="D32" s="26"/>
      <c r="E32" s="26"/>
      <c r="F32" s="26"/>
      <c r="G32" s="26"/>
      <c r="H32" s="26"/>
      <c r="I32" s="7"/>
      <c r="J32" s="7"/>
    </row>
    <row r="33" spans="1:10">
      <c r="A33" s="95"/>
      <c r="B33" s="7"/>
      <c r="C33" s="26"/>
      <c r="D33" s="26"/>
      <c r="E33" s="26"/>
      <c r="F33" s="26"/>
      <c r="G33" s="26"/>
      <c r="H33" s="26"/>
      <c r="I33" s="7"/>
      <c r="J33" s="7"/>
    </row>
    <row r="34" spans="1:10">
      <c r="A34" s="95"/>
      <c r="B34" s="7"/>
      <c r="C34" s="26"/>
      <c r="D34" s="26"/>
      <c r="E34" s="26"/>
      <c r="F34" s="26"/>
      <c r="G34" s="26"/>
      <c r="H34" s="26"/>
      <c r="I34" s="7"/>
      <c r="J34" s="7"/>
    </row>
    <row r="35" spans="1:10">
      <c r="A35" s="95"/>
      <c r="B35" s="7"/>
      <c r="C35" s="26"/>
      <c r="D35" s="26"/>
      <c r="E35" s="26"/>
      <c r="F35" s="26"/>
      <c r="G35" s="26"/>
      <c r="H35" s="26"/>
      <c r="I35" s="7"/>
      <c r="J35" s="7"/>
    </row>
    <row r="36" spans="1:10">
      <c r="A36" s="95"/>
      <c r="B36" s="7"/>
      <c r="C36" s="26"/>
      <c r="D36" s="26"/>
      <c r="E36" s="26"/>
      <c r="F36" s="26"/>
      <c r="G36" s="26"/>
      <c r="H36" s="26"/>
      <c r="I36" s="7"/>
      <c r="J36" s="7"/>
    </row>
    <row r="37" spans="1:10">
      <c r="A37" s="95"/>
      <c r="B37" s="7"/>
      <c r="C37" s="26"/>
      <c r="D37" s="26"/>
      <c r="E37" s="26"/>
      <c r="F37" s="26"/>
      <c r="G37" s="26"/>
      <c r="H37" s="26"/>
      <c r="I37" s="7"/>
      <c r="J37" s="7"/>
    </row>
    <row r="38" spans="1:10">
      <c r="A38" s="95"/>
      <c r="B38" s="7"/>
      <c r="C38" s="26"/>
      <c r="D38" s="26"/>
      <c r="E38" s="26"/>
      <c r="F38" s="26"/>
      <c r="G38" s="26"/>
      <c r="H38" s="26"/>
      <c r="I38" s="7"/>
      <c r="J38" s="7"/>
    </row>
    <row r="39" spans="1:10">
      <c r="A39" s="95"/>
      <c r="B39" s="7"/>
      <c r="C39" s="26"/>
      <c r="D39" s="26"/>
      <c r="E39" s="26"/>
      <c r="F39" s="26"/>
      <c r="G39" s="26"/>
      <c r="H39" s="26"/>
      <c r="I39" s="7"/>
      <c r="J39" s="7"/>
    </row>
    <row r="40" spans="1:10">
      <c r="A40" s="95"/>
      <c r="B40" s="7"/>
      <c r="C40" s="26"/>
      <c r="D40" s="26"/>
      <c r="E40" s="26"/>
      <c r="F40" s="26"/>
      <c r="G40" s="26"/>
      <c r="H40" s="26"/>
      <c r="I40" s="7"/>
      <c r="J40" s="7"/>
    </row>
    <row r="41" spans="1:10">
      <c r="A41" s="95"/>
      <c r="B41" s="7"/>
      <c r="C41" s="26"/>
      <c r="D41" s="26"/>
      <c r="E41" s="26"/>
      <c r="F41" s="26"/>
      <c r="G41" s="26"/>
      <c r="H41" s="26"/>
      <c r="I41" s="7"/>
      <c r="J41" s="7"/>
    </row>
    <row r="42" spans="1:10">
      <c r="A42" s="95"/>
      <c r="B42" s="7"/>
      <c r="C42" s="26"/>
      <c r="D42" s="26"/>
      <c r="E42" s="26"/>
      <c r="F42" s="26"/>
      <c r="G42" s="26"/>
      <c r="H42" s="26"/>
      <c r="I42" s="7"/>
      <c r="J42" s="7"/>
    </row>
    <row r="43" spans="1:10">
      <c r="A43" s="95"/>
      <c r="B43" s="7"/>
      <c r="C43" s="26"/>
      <c r="D43" s="26"/>
      <c r="E43" s="26"/>
      <c r="F43" s="26"/>
      <c r="G43" s="26"/>
      <c r="H43" s="26"/>
      <c r="I43" s="7"/>
      <c r="J43" s="7"/>
    </row>
    <row r="44" spans="1:10">
      <c r="A44" s="95"/>
      <c r="B44" s="7"/>
      <c r="C44" s="26"/>
      <c r="D44" s="26"/>
      <c r="E44" s="26"/>
      <c r="F44" s="26"/>
      <c r="G44" s="26"/>
      <c r="H44" s="26"/>
      <c r="I44" s="7"/>
      <c r="J44" s="7"/>
    </row>
    <row r="45" spans="1:10">
      <c r="A45" s="95"/>
      <c r="B45" s="7"/>
      <c r="C45" s="26"/>
      <c r="D45" s="26"/>
      <c r="E45" s="26"/>
      <c r="F45" s="26"/>
      <c r="G45" s="26"/>
      <c r="H45" s="26"/>
      <c r="I45" s="7"/>
      <c r="J45" s="7"/>
    </row>
    <row r="46" spans="1:10">
      <c r="A46" s="95"/>
      <c r="B46" s="7"/>
      <c r="C46" s="26"/>
      <c r="D46" s="26"/>
      <c r="E46" s="26"/>
      <c r="F46" s="26"/>
      <c r="G46" s="26"/>
      <c r="H46" s="26"/>
      <c r="I46" s="7"/>
      <c r="J46" s="7"/>
    </row>
    <row r="47" spans="1:10">
      <c r="A47" s="95"/>
      <c r="B47" s="7"/>
      <c r="C47" s="26"/>
      <c r="D47" s="26"/>
      <c r="E47" s="26"/>
      <c r="F47" s="26"/>
      <c r="G47" s="26"/>
      <c r="H47" s="26"/>
      <c r="I47" s="7"/>
      <c r="J47" s="7"/>
    </row>
    <row r="48" spans="1:10">
      <c r="A48" s="95"/>
      <c r="B48" s="7"/>
      <c r="C48" s="26"/>
      <c r="D48" s="26"/>
      <c r="E48" s="26"/>
      <c r="F48" s="26"/>
      <c r="G48" s="26"/>
      <c r="H48" s="26"/>
      <c r="I48" s="7"/>
      <c r="J48" s="7"/>
    </row>
    <row r="49" spans="1:12">
      <c r="A49" s="95"/>
      <c r="B49" s="7"/>
      <c r="C49" s="26"/>
      <c r="D49" s="26"/>
      <c r="E49" s="26"/>
      <c r="F49" s="26"/>
      <c r="G49" s="26"/>
      <c r="H49" s="26"/>
      <c r="I49" s="7"/>
      <c r="J49" s="7"/>
    </row>
    <row r="50" spans="1:12">
      <c r="A50" s="95"/>
      <c r="B50" s="7"/>
      <c r="C50" s="26"/>
      <c r="D50" s="26"/>
      <c r="E50" s="26"/>
      <c r="F50" s="26"/>
      <c r="G50" s="26"/>
      <c r="H50" s="26"/>
      <c r="I50" s="7"/>
      <c r="J50" s="7"/>
    </row>
    <row r="51" spans="1:12" ht="15.75" thickBot="1">
      <c r="A51" s="102"/>
      <c r="B51" s="101"/>
      <c r="C51" s="101"/>
      <c r="D51" s="101"/>
      <c r="E51" s="101"/>
      <c r="F51" s="101"/>
      <c r="G51" s="101"/>
      <c r="H51" s="101"/>
      <c r="I51" s="101"/>
      <c r="J51" s="101"/>
      <c r="K51" s="166"/>
    </row>
    <row r="52" spans="1:12" ht="18.75">
      <c r="A52" s="95"/>
      <c r="B52" s="7"/>
      <c r="C52" s="501" t="s">
        <v>113</v>
      </c>
      <c r="D52" s="501"/>
      <c r="E52" s="501"/>
      <c r="F52" s="501"/>
      <c r="G52" s="501"/>
      <c r="H52" s="217"/>
      <c r="I52" s="99" t="s">
        <v>112</v>
      </c>
      <c r="J52" s="98"/>
      <c r="K52" s="162"/>
    </row>
    <row r="53" spans="1:12" ht="15" customHeight="1">
      <c r="A53" s="95"/>
      <c r="B53" s="7"/>
      <c r="C53" s="502" t="s">
        <v>111</v>
      </c>
      <c r="D53" s="502"/>
      <c r="E53" s="502"/>
      <c r="F53" s="502"/>
      <c r="G53" s="502"/>
      <c r="H53" s="216"/>
      <c r="I53" s="631" t="str">
        <f>I3</f>
        <v>"PAPUA"</v>
      </c>
      <c r="J53" s="718"/>
      <c r="K53" s="162"/>
    </row>
    <row r="54" spans="1:12" ht="15" customHeight="1">
      <c r="A54" s="95"/>
      <c r="B54" s="7"/>
      <c r="C54" s="502"/>
      <c r="D54" s="502"/>
      <c r="E54" s="502"/>
      <c r="F54" s="502"/>
      <c r="G54" s="502"/>
      <c r="H54" s="216"/>
      <c r="I54" s="631"/>
      <c r="J54" s="718"/>
      <c r="K54" s="162"/>
    </row>
    <row r="55" spans="1:12" ht="15.75" thickBot="1">
      <c r="A55" s="95"/>
      <c r="B55" s="7"/>
      <c r="C55" s="7"/>
      <c r="D55" s="7"/>
      <c r="E55" s="7"/>
      <c r="F55" s="7"/>
      <c r="G55" s="7"/>
      <c r="H55" s="7"/>
      <c r="I55" s="291" t="str">
        <f>I5</f>
        <v>07.05.2017</v>
      </c>
      <c r="J55" s="273" t="str">
        <f>J5</f>
        <v>07.05.2017</v>
      </c>
      <c r="K55" s="162"/>
    </row>
    <row r="56" spans="1:12">
      <c r="A56" s="95"/>
      <c r="B56" s="7"/>
      <c r="C56" s="214" t="s">
        <v>109</v>
      </c>
      <c r="D56" s="214" t="s">
        <v>239</v>
      </c>
      <c r="E56" s="214"/>
      <c r="F56" s="214"/>
      <c r="G56" s="214"/>
      <c r="H56" s="214"/>
      <c r="I56" s="214"/>
      <c r="J56" s="7"/>
      <c r="K56" s="162"/>
    </row>
    <row r="57" spans="1:12">
      <c r="A57" s="93"/>
      <c r="B57" s="92"/>
      <c r="C57" s="504" t="s">
        <v>108</v>
      </c>
      <c r="D57" s="504"/>
      <c r="E57" s="504"/>
      <c r="F57" s="504"/>
      <c r="G57" s="504"/>
      <c r="H57" s="212" t="str">
        <f>H7</f>
        <v>Port</v>
      </c>
      <c r="I57" s="290" t="str">
        <f>I7</f>
        <v>Barcarena</v>
      </c>
      <c r="J57" s="281" t="str">
        <f>J7</f>
        <v>Barcarena</v>
      </c>
      <c r="K57" s="174"/>
    </row>
    <row r="58" spans="1:12">
      <c r="A58" s="289" t="s">
        <v>345</v>
      </c>
      <c r="B58" s="288" t="str">
        <f>'2'!I21</f>
        <v>Kaliningrad,Russia</v>
      </c>
      <c r="C58" s="288"/>
      <c r="D58" s="288"/>
      <c r="E58" s="288" t="s">
        <v>459</v>
      </c>
      <c r="F58" s="288"/>
      <c r="G58" s="288"/>
      <c r="H58" s="288"/>
      <c r="I58" s="288"/>
      <c r="J58" s="288"/>
      <c r="K58" s="288"/>
      <c r="L58" s="288"/>
    </row>
    <row r="59" spans="1:12">
      <c r="A59" s="95"/>
      <c r="B59" s="7"/>
      <c r="C59" s="26"/>
      <c r="D59" s="26"/>
      <c r="E59" s="26"/>
      <c r="F59" s="26"/>
      <c r="G59" s="26"/>
      <c r="H59" s="26"/>
      <c r="I59" s="7"/>
      <c r="J59" s="7"/>
    </row>
    <row r="60" spans="1:12">
      <c r="A60" s="287"/>
      <c r="B60" s="7"/>
      <c r="C60" s="26"/>
      <c r="D60" s="26"/>
      <c r="E60" s="26"/>
      <c r="F60" s="26"/>
      <c r="G60" s="26"/>
      <c r="H60" s="26"/>
      <c r="I60" s="7"/>
      <c r="J60" s="7"/>
    </row>
    <row r="61" spans="1:12">
      <c r="A61" s="95"/>
      <c r="B61" s="7"/>
      <c r="C61" s="26"/>
      <c r="D61" s="26"/>
      <c r="E61" s="26"/>
      <c r="F61" s="26"/>
      <c r="G61" s="26"/>
      <c r="H61" s="26"/>
      <c r="I61" s="7"/>
      <c r="J61" s="7"/>
    </row>
    <row r="62" spans="1:12">
      <c r="A62" s="788" t="s">
        <v>443</v>
      </c>
      <c r="B62" s="789"/>
      <c r="C62" s="789"/>
      <c r="D62" s="789"/>
      <c r="E62" s="789"/>
      <c r="F62" s="789"/>
      <c r="G62" s="789"/>
      <c r="H62" s="789"/>
      <c r="I62" s="789"/>
      <c r="J62" s="7"/>
    </row>
    <row r="63" spans="1:12">
      <c r="A63" s="788"/>
      <c r="B63" s="789"/>
      <c r="C63" s="789"/>
      <c r="D63" s="789"/>
      <c r="E63" s="789"/>
      <c r="F63" s="789"/>
      <c r="G63" s="789"/>
      <c r="H63" s="789"/>
      <c r="I63" s="789"/>
      <c r="J63" s="7"/>
    </row>
    <row r="64" spans="1:12">
      <c r="A64" s="788"/>
      <c r="B64" s="789"/>
      <c r="C64" s="789"/>
      <c r="D64" s="789"/>
      <c r="E64" s="789"/>
      <c r="F64" s="789"/>
      <c r="G64" s="789"/>
      <c r="H64" s="789"/>
      <c r="I64" s="789"/>
      <c r="J64" s="7"/>
    </row>
    <row r="65" spans="1:10">
      <c r="A65" s="788"/>
      <c r="B65" s="789"/>
      <c r="C65" s="789"/>
      <c r="D65" s="789"/>
      <c r="E65" s="789"/>
      <c r="F65" s="789"/>
      <c r="G65" s="789"/>
      <c r="H65" s="789"/>
      <c r="I65" s="789"/>
      <c r="J65" s="7"/>
    </row>
    <row r="66" spans="1:10">
      <c r="A66" s="788"/>
      <c r="B66" s="789"/>
      <c r="C66" s="789"/>
      <c r="D66" s="789"/>
      <c r="E66" s="789"/>
      <c r="F66" s="789"/>
      <c r="G66" s="789"/>
      <c r="H66" s="789"/>
      <c r="I66" s="789"/>
      <c r="J66" s="7"/>
    </row>
    <row r="67" spans="1:10">
      <c r="A67" s="788"/>
      <c r="B67" s="789"/>
      <c r="C67" s="789"/>
      <c r="D67" s="789"/>
      <c r="E67" s="789"/>
      <c r="F67" s="789"/>
      <c r="G67" s="789"/>
      <c r="H67" s="789"/>
      <c r="I67" s="789"/>
      <c r="J67" s="7"/>
    </row>
    <row r="68" spans="1:10">
      <c r="A68" s="788"/>
      <c r="B68" s="789"/>
      <c r="C68" s="789"/>
      <c r="D68" s="789"/>
      <c r="E68" s="789"/>
      <c r="F68" s="789"/>
      <c r="G68" s="789"/>
      <c r="H68" s="789"/>
      <c r="I68" s="789"/>
      <c r="J68" s="7"/>
    </row>
    <row r="69" spans="1:10">
      <c r="A69" s="788"/>
      <c r="B69" s="789"/>
      <c r="C69" s="789"/>
      <c r="D69" s="789"/>
      <c r="E69" s="789"/>
      <c r="F69" s="789"/>
      <c r="G69" s="789"/>
      <c r="H69" s="789"/>
      <c r="I69" s="789"/>
      <c r="J69" s="7"/>
    </row>
    <row r="70" spans="1:10">
      <c r="A70" s="788"/>
      <c r="B70" s="789"/>
      <c r="C70" s="789"/>
      <c r="D70" s="789"/>
      <c r="E70" s="789"/>
      <c r="F70" s="789"/>
      <c r="G70" s="789"/>
      <c r="H70" s="789"/>
      <c r="I70" s="789"/>
      <c r="J70" s="7"/>
    </row>
    <row r="71" spans="1:10" ht="23.25">
      <c r="A71" s="788"/>
      <c r="B71" s="789"/>
      <c r="C71" s="789"/>
      <c r="D71" s="789"/>
      <c r="E71" s="789"/>
      <c r="F71" s="789"/>
      <c r="G71" s="789"/>
      <c r="H71" s="789"/>
      <c r="I71" s="789"/>
      <c r="J71" s="7"/>
    </row>
    <row r="72" spans="1:10">
      <c r="A72" s="95"/>
      <c r="B72" s="7"/>
      <c r="C72" s="26"/>
      <c r="D72" s="26"/>
      <c r="E72" s="26"/>
      <c r="F72" s="26"/>
      <c r="G72" s="26"/>
      <c r="H72" s="26"/>
      <c r="I72" s="7"/>
      <c r="J72" s="7"/>
    </row>
    <row r="73" spans="1:10">
      <c r="A73" s="95"/>
      <c r="B73" s="7"/>
      <c r="C73" s="26"/>
      <c r="D73" s="26"/>
      <c r="E73" s="26"/>
      <c r="F73" s="26"/>
      <c r="G73" s="26"/>
      <c r="H73" s="26"/>
      <c r="I73" s="7"/>
      <c r="J73" s="7"/>
    </row>
    <row r="74" spans="1:10">
      <c r="A74" s="95"/>
      <c r="B74" s="7"/>
      <c r="C74" s="26"/>
      <c r="D74" s="26"/>
      <c r="E74" s="26"/>
      <c r="F74" s="26"/>
      <c r="G74" s="26"/>
      <c r="H74" s="26"/>
      <c r="I74" s="7"/>
      <c r="J74" s="7"/>
    </row>
    <row r="75" spans="1:10">
      <c r="A75" s="95"/>
      <c r="B75" s="7"/>
      <c r="C75" s="26"/>
      <c r="D75" s="26"/>
      <c r="E75" s="26"/>
      <c r="F75" s="26"/>
      <c r="G75" s="26"/>
      <c r="H75" s="26"/>
      <c r="I75" s="7"/>
      <c r="J75" s="7"/>
    </row>
    <row r="76" spans="1:10">
      <c r="A76" s="95"/>
      <c r="B76" s="7"/>
      <c r="C76" s="26"/>
      <c r="D76" s="26"/>
      <c r="E76" s="26"/>
      <c r="F76" s="26"/>
      <c r="G76" s="26"/>
      <c r="H76" s="26"/>
      <c r="I76" s="7"/>
      <c r="J76" s="7"/>
    </row>
    <row r="77" spans="1:10">
      <c r="A77" s="95"/>
      <c r="B77" s="7"/>
      <c r="C77" s="26"/>
      <c r="D77" s="26"/>
      <c r="E77" s="26"/>
      <c r="F77" s="26"/>
      <c r="G77" s="26"/>
      <c r="H77" s="26"/>
      <c r="I77" s="7"/>
      <c r="J77" s="7"/>
    </row>
    <row r="78" spans="1:10">
      <c r="A78" s="95"/>
      <c r="B78" s="7"/>
      <c r="C78" s="26"/>
      <c r="D78" s="26"/>
      <c r="E78" s="26"/>
      <c r="F78" s="26"/>
      <c r="G78" s="26"/>
      <c r="H78" s="26"/>
      <c r="I78" s="7"/>
      <c r="J78" s="7"/>
    </row>
    <row r="79" spans="1:10">
      <c r="A79" s="95"/>
      <c r="B79" s="7"/>
      <c r="C79" s="26"/>
      <c r="D79" s="26"/>
      <c r="E79" s="26"/>
      <c r="F79" s="26"/>
      <c r="G79" s="26"/>
      <c r="H79" s="26"/>
      <c r="I79" s="7"/>
      <c r="J79" s="7"/>
    </row>
    <row r="80" spans="1:10">
      <c r="A80" s="95"/>
      <c r="B80" s="7"/>
      <c r="C80" s="26"/>
      <c r="D80" s="26"/>
      <c r="E80" s="26"/>
      <c r="F80" s="26"/>
      <c r="G80" s="26"/>
      <c r="H80" s="26"/>
      <c r="I80" s="7"/>
      <c r="J80" s="7"/>
    </row>
    <row r="81" spans="1:15">
      <c r="A81" s="95"/>
      <c r="B81" s="7"/>
      <c r="C81" s="26"/>
      <c r="D81" s="26"/>
      <c r="E81" s="26"/>
      <c r="F81" s="26"/>
      <c r="G81" s="26"/>
      <c r="H81" s="26"/>
      <c r="I81" s="7"/>
      <c r="J81" s="7"/>
    </row>
    <row r="82" spans="1:15">
      <c r="A82" s="95"/>
      <c r="B82" s="7"/>
      <c r="C82" s="26"/>
      <c r="D82" s="26"/>
      <c r="E82" s="26"/>
      <c r="F82" s="26"/>
      <c r="G82" s="26"/>
      <c r="H82" s="26"/>
      <c r="I82" s="7"/>
      <c r="J82" s="7"/>
    </row>
    <row r="83" spans="1:15">
      <c r="A83" s="95"/>
      <c r="B83" s="7"/>
      <c r="C83" s="26"/>
      <c r="D83" s="26"/>
      <c r="E83" s="26"/>
      <c r="F83" s="26"/>
      <c r="G83" s="26"/>
      <c r="H83" s="26"/>
      <c r="I83" s="7"/>
      <c r="J83" s="7"/>
    </row>
    <row r="84" spans="1:15">
      <c r="A84" s="95"/>
      <c r="B84" s="7"/>
      <c r="C84" s="26"/>
      <c r="D84" s="26"/>
      <c r="E84" s="26"/>
      <c r="F84" s="26"/>
      <c r="G84" s="26"/>
      <c r="H84" s="26"/>
      <c r="I84" s="7"/>
      <c r="J84" s="7"/>
    </row>
    <row r="85" spans="1:15">
      <c r="A85" s="95"/>
      <c r="B85" s="7"/>
      <c r="C85" s="26"/>
      <c r="D85" s="26"/>
      <c r="E85" s="26"/>
      <c r="F85" s="26"/>
      <c r="G85" s="26"/>
      <c r="H85" s="26"/>
      <c r="I85" s="7"/>
      <c r="J85" s="7"/>
    </row>
    <row r="86" spans="1:15">
      <c r="A86" s="95"/>
      <c r="B86" s="7"/>
      <c r="C86" s="26"/>
      <c r="D86" s="26"/>
      <c r="E86" s="26"/>
      <c r="F86" s="26"/>
      <c r="G86" s="26"/>
      <c r="H86" s="26"/>
      <c r="I86" s="7"/>
      <c r="J86" s="7"/>
    </row>
    <row r="87" spans="1:15">
      <c r="A87" s="95"/>
      <c r="B87" s="7"/>
      <c r="C87" s="26"/>
      <c r="D87" s="26"/>
      <c r="E87" s="26"/>
      <c r="F87" s="26"/>
      <c r="G87" s="26"/>
      <c r="H87" s="26"/>
      <c r="I87" s="7"/>
      <c r="J87" s="7"/>
    </row>
    <row r="88" spans="1:15">
      <c r="A88" s="95"/>
      <c r="B88" s="7"/>
      <c r="C88" s="26"/>
      <c r="D88" s="26"/>
      <c r="E88" s="26"/>
      <c r="F88" s="26"/>
      <c r="G88" s="26"/>
      <c r="H88" s="26"/>
      <c r="I88" s="7"/>
      <c r="J88" s="7"/>
      <c r="O88" s="5" t="s">
        <v>344</v>
      </c>
    </row>
    <row r="89" spans="1:15">
      <c r="A89" s="95"/>
      <c r="B89" s="7"/>
      <c r="C89" s="26"/>
      <c r="D89" s="26"/>
      <c r="E89" s="26"/>
      <c r="F89" s="26"/>
      <c r="G89" s="26"/>
      <c r="H89" s="26"/>
      <c r="I89" s="7"/>
      <c r="J89" s="7"/>
    </row>
    <row r="90" spans="1:15">
      <c r="A90" s="95"/>
      <c r="B90" s="7"/>
      <c r="C90" s="26"/>
      <c r="D90" s="26"/>
      <c r="E90" s="26"/>
      <c r="F90" s="26"/>
      <c r="G90" s="26"/>
      <c r="H90" s="26"/>
      <c r="I90" s="7"/>
      <c r="J90" s="7"/>
    </row>
    <row r="91" spans="1:15">
      <c r="A91" s="95"/>
      <c r="B91" s="7"/>
      <c r="C91" s="26"/>
      <c r="D91" s="26"/>
      <c r="E91" s="26"/>
      <c r="F91" s="26"/>
      <c r="G91" s="26"/>
      <c r="H91" s="26"/>
      <c r="I91" s="7"/>
      <c r="J91" s="7"/>
    </row>
    <row r="92" spans="1:15">
      <c r="A92" s="95"/>
      <c r="B92" s="7"/>
      <c r="C92" s="26"/>
      <c r="D92" s="26"/>
      <c r="E92" s="26"/>
      <c r="F92" s="26"/>
      <c r="G92" s="26"/>
      <c r="H92" s="26"/>
      <c r="I92" s="7"/>
      <c r="J92" s="7"/>
    </row>
    <row r="93" spans="1:15">
      <c r="A93" s="95"/>
      <c r="B93" s="7"/>
      <c r="C93" s="26"/>
      <c r="D93" s="26"/>
      <c r="E93" s="26"/>
      <c r="F93" s="26"/>
      <c r="G93" s="26"/>
      <c r="H93" s="26"/>
      <c r="I93" s="7"/>
      <c r="J93" s="7"/>
    </row>
    <row r="94" spans="1:15">
      <c r="A94" s="95"/>
      <c r="B94" s="7"/>
      <c r="C94" s="26"/>
      <c r="D94" s="26"/>
      <c r="E94" s="26"/>
      <c r="F94" s="26"/>
      <c r="G94" s="26"/>
      <c r="H94" s="26"/>
      <c r="I94" s="7"/>
      <c r="J94" s="7"/>
    </row>
    <row r="95" spans="1:15">
      <c r="A95" s="95"/>
      <c r="B95" s="7"/>
      <c r="C95" s="26"/>
      <c r="D95" s="26"/>
      <c r="E95" s="26"/>
      <c r="F95" s="26"/>
      <c r="G95" s="26"/>
      <c r="H95" s="26"/>
      <c r="I95" s="7"/>
      <c r="J95" s="7"/>
    </row>
    <row r="96" spans="1:15">
      <c r="A96" s="95"/>
      <c r="B96" s="7"/>
      <c r="C96" s="26"/>
      <c r="D96" s="26"/>
      <c r="E96" s="26"/>
      <c r="F96" s="26"/>
      <c r="G96" s="26"/>
      <c r="H96" s="26"/>
      <c r="I96" s="7"/>
      <c r="J96" s="7"/>
    </row>
    <row r="97" spans="1:11">
      <c r="A97" s="95"/>
      <c r="B97" s="7"/>
      <c r="C97" s="26"/>
      <c r="D97" s="26"/>
      <c r="E97" s="26"/>
      <c r="F97" s="26"/>
      <c r="G97" s="26"/>
      <c r="H97" s="26"/>
      <c r="I97" s="7"/>
      <c r="J97" s="7"/>
    </row>
    <row r="98" spans="1:11">
      <c r="A98" s="95"/>
      <c r="B98" s="7"/>
      <c r="C98" s="26"/>
      <c r="D98" s="26"/>
      <c r="E98" s="26"/>
      <c r="F98" s="26"/>
      <c r="G98" s="26"/>
      <c r="H98" s="26"/>
      <c r="I98" s="7"/>
      <c r="J98" s="7"/>
    </row>
    <row r="99" spans="1:11">
      <c r="A99" s="95"/>
      <c r="B99" s="7"/>
      <c r="C99" s="26"/>
      <c r="D99" s="26"/>
      <c r="E99" s="26"/>
      <c r="F99" s="26"/>
      <c r="G99" s="26"/>
      <c r="H99" s="26"/>
      <c r="I99" s="7"/>
      <c r="J99" s="7"/>
    </row>
    <row r="100" spans="1:11">
      <c r="A100" s="95"/>
      <c r="B100" s="7"/>
      <c r="C100" s="26"/>
      <c r="D100" s="26"/>
      <c r="E100" s="26"/>
      <c r="F100" s="26"/>
      <c r="G100" s="26"/>
      <c r="H100" s="26"/>
      <c r="I100" s="7"/>
      <c r="J100" s="7"/>
    </row>
    <row r="101" spans="1:11">
      <c r="A101" s="95"/>
      <c r="B101" s="7"/>
      <c r="C101" s="26"/>
      <c r="D101" s="26"/>
      <c r="E101" s="26"/>
      <c r="F101" s="26"/>
      <c r="G101" s="26"/>
      <c r="H101" s="26"/>
      <c r="I101" s="7"/>
      <c r="J101" s="7"/>
    </row>
    <row r="102" spans="1:11">
      <c r="A102" s="95"/>
      <c r="B102" s="7"/>
      <c r="C102" s="26"/>
      <c r="D102" s="26"/>
      <c r="E102" s="26"/>
      <c r="F102" s="26"/>
      <c r="G102" s="26"/>
      <c r="H102" s="26"/>
      <c r="I102" s="7"/>
      <c r="J102" s="7"/>
    </row>
    <row r="103" spans="1:11">
      <c r="A103" s="95"/>
      <c r="B103" s="7"/>
      <c r="C103" s="26"/>
      <c r="D103" s="26"/>
      <c r="E103" s="26"/>
      <c r="F103" s="26"/>
      <c r="G103" s="26"/>
      <c r="H103" s="26"/>
      <c r="I103" s="7"/>
      <c r="J103" s="7"/>
    </row>
    <row r="104" spans="1:11">
      <c r="A104" s="95"/>
      <c r="B104" s="7"/>
      <c r="C104" s="26"/>
      <c r="D104" s="26"/>
      <c r="E104" s="26"/>
      <c r="F104" s="26"/>
      <c r="G104" s="26"/>
      <c r="H104" s="26"/>
      <c r="I104" s="7"/>
      <c r="J104" s="7"/>
    </row>
    <row r="105" spans="1:11">
      <c r="A105" s="95"/>
      <c r="B105" s="7"/>
      <c r="C105" s="26"/>
      <c r="D105" s="26"/>
      <c r="E105" s="26"/>
      <c r="F105" s="26"/>
      <c r="G105" s="26"/>
      <c r="H105" s="26"/>
      <c r="I105" s="7"/>
      <c r="J105" s="777"/>
      <c r="K105" s="777"/>
    </row>
    <row r="106" spans="1:11" ht="15.75" thickBot="1">
      <c r="A106" s="102"/>
      <c r="B106" s="101"/>
      <c r="C106" s="101"/>
      <c r="D106" s="101"/>
      <c r="E106" s="101"/>
      <c r="F106" s="101"/>
      <c r="G106" s="101"/>
      <c r="H106" s="101"/>
      <c r="I106" s="101"/>
      <c r="J106" s="101"/>
      <c r="K106" s="277"/>
    </row>
    <row r="107" spans="1:11" ht="18.75">
      <c r="A107" s="95"/>
      <c r="B107" s="7"/>
      <c r="C107" s="501"/>
      <c r="D107" s="501"/>
      <c r="E107" s="501"/>
      <c r="F107" s="501"/>
      <c r="G107" s="501"/>
      <c r="H107" s="217"/>
      <c r="I107" s="99"/>
      <c r="J107" s="98"/>
      <c r="K107" s="276"/>
    </row>
    <row r="108" spans="1:11" ht="15" customHeight="1">
      <c r="A108" s="95"/>
      <c r="B108" s="7"/>
      <c r="C108" s="502"/>
      <c r="D108" s="502"/>
      <c r="E108" s="502"/>
      <c r="F108" s="502"/>
      <c r="G108" s="502"/>
      <c r="H108" s="216"/>
      <c r="I108" s="631"/>
      <c r="J108" s="718"/>
      <c r="K108" s="276"/>
    </row>
    <row r="109" spans="1:11" ht="15" customHeight="1">
      <c r="A109" s="95"/>
      <c r="B109" s="7"/>
      <c r="C109" s="502"/>
      <c r="D109" s="502"/>
      <c r="E109" s="502"/>
      <c r="F109" s="502"/>
      <c r="G109" s="502"/>
      <c r="H109" s="216"/>
      <c r="I109" s="631"/>
      <c r="J109" s="718"/>
      <c r="K109" s="276"/>
    </row>
    <row r="110" spans="1:11" ht="15.75" thickBot="1">
      <c r="A110" s="95"/>
      <c r="B110" s="7"/>
      <c r="C110" s="7"/>
      <c r="D110" s="7"/>
      <c r="E110" s="7"/>
      <c r="F110" s="7"/>
      <c r="G110" s="7"/>
      <c r="H110" s="7"/>
      <c r="I110" s="97"/>
      <c r="J110" s="273"/>
      <c r="K110" s="276"/>
    </row>
    <row r="111" spans="1:11">
      <c r="A111" s="95"/>
      <c r="B111" s="7"/>
      <c r="C111" s="214"/>
      <c r="D111" s="214"/>
      <c r="E111" s="214"/>
      <c r="F111" s="214"/>
      <c r="G111" s="214"/>
      <c r="H111" s="214"/>
      <c r="I111" s="214"/>
      <c r="J111" s="7"/>
      <c r="K111" s="276"/>
    </row>
    <row r="112" spans="1:11">
      <c r="A112" s="93"/>
      <c r="B112" s="92"/>
      <c r="C112" s="504"/>
      <c r="D112" s="504"/>
      <c r="E112" s="504"/>
      <c r="F112" s="504"/>
      <c r="G112" s="504"/>
      <c r="H112" s="212"/>
      <c r="I112" s="92"/>
      <c r="J112" s="211"/>
      <c r="K112" s="275"/>
    </row>
    <row r="160" spans="10:11">
      <c r="J160" s="777"/>
      <c r="K160" s="777"/>
    </row>
    <row r="161" spans="1:11" ht="15.75" thickBot="1">
      <c r="A161" s="102"/>
      <c r="B161" s="101"/>
      <c r="C161" s="101"/>
      <c r="D161" s="101"/>
      <c r="E161" s="101"/>
      <c r="F161" s="101"/>
      <c r="G161" s="101"/>
      <c r="H161" s="101"/>
      <c r="I161" s="101"/>
      <c r="J161" s="101"/>
      <c r="K161" s="277"/>
    </row>
    <row r="162" spans="1:11" ht="18.75">
      <c r="A162" s="95"/>
      <c r="B162" s="7"/>
      <c r="C162" s="501"/>
      <c r="D162" s="501"/>
      <c r="E162" s="501"/>
      <c r="F162" s="501"/>
      <c r="G162" s="501"/>
      <c r="H162" s="217"/>
      <c r="I162" s="99"/>
      <c r="J162" s="98"/>
      <c r="K162" s="276"/>
    </row>
    <row r="163" spans="1:11" ht="15" customHeight="1">
      <c r="A163" s="95"/>
      <c r="B163" s="7"/>
      <c r="C163" s="502"/>
      <c r="D163" s="502"/>
      <c r="E163" s="502"/>
      <c r="F163" s="502"/>
      <c r="G163" s="502"/>
      <c r="H163" s="216"/>
      <c r="I163" s="631"/>
      <c r="J163" s="718"/>
      <c r="K163" s="276"/>
    </row>
    <row r="164" spans="1:11" ht="15" customHeight="1">
      <c r="A164" s="95"/>
      <c r="B164" s="7"/>
      <c r="C164" s="502"/>
      <c r="D164" s="502"/>
      <c r="E164" s="502"/>
      <c r="F164" s="502"/>
      <c r="G164" s="502"/>
      <c r="H164" s="216"/>
      <c r="I164" s="631"/>
      <c r="J164" s="718"/>
      <c r="K164" s="276"/>
    </row>
    <row r="165" spans="1:11" ht="15.75" thickBot="1">
      <c r="A165" s="95"/>
      <c r="B165" s="7"/>
      <c r="C165" s="7"/>
      <c r="D165" s="7"/>
      <c r="E165" s="7"/>
      <c r="F165" s="7"/>
      <c r="G165" s="7"/>
      <c r="H165" s="7"/>
      <c r="I165" s="97"/>
      <c r="J165" s="273"/>
      <c r="K165" s="276"/>
    </row>
    <row r="166" spans="1:11">
      <c r="A166" s="95"/>
      <c r="B166" s="7"/>
      <c r="C166" s="214"/>
      <c r="D166" s="214"/>
      <c r="E166" s="214"/>
      <c r="F166" s="214"/>
      <c r="G166" s="214"/>
      <c r="H166" s="214"/>
      <c r="I166" s="214"/>
      <c r="J166" s="7"/>
      <c r="K166" s="276"/>
    </row>
    <row r="167" spans="1:11">
      <c r="A167" s="93"/>
      <c r="B167" s="92"/>
      <c r="C167" s="504"/>
      <c r="D167" s="504"/>
      <c r="E167" s="504"/>
      <c r="F167" s="504"/>
      <c r="G167" s="504"/>
      <c r="H167" s="212"/>
      <c r="I167" s="92"/>
      <c r="J167" s="211"/>
      <c r="K167" s="275"/>
    </row>
    <row r="168" spans="1:11">
      <c r="A168" s="95"/>
      <c r="B168" s="7"/>
      <c r="C168" s="26"/>
      <c r="D168" s="26"/>
      <c r="E168" s="26"/>
      <c r="F168" s="26"/>
      <c r="G168" s="26"/>
      <c r="H168" s="26"/>
      <c r="I168" s="7"/>
      <c r="J168" s="7"/>
    </row>
    <row r="169" spans="1:11">
      <c r="A169" s="95"/>
      <c r="B169" s="7"/>
      <c r="C169" s="26"/>
      <c r="D169" s="26"/>
      <c r="E169" s="26"/>
      <c r="F169" s="26"/>
      <c r="G169" s="26"/>
      <c r="H169" s="26"/>
      <c r="I169" s="7"/>
      <c r="J169" s="7"/>
    </row>
    <row r="170" spans="1:11">
      <c r="A170" s="95"/>
      <c r="B170" s="7"/>
      <c r="C170" s="26"/>
      <c r="D170" s="26"/>
      <c r="E170" s="26"/>
      <c r="F170" s="26"/>
      <c r="G170" s="26"/>
      <c r="H170" s="26"/>
      <c r="I170" s="7"/>
      <c r="J170" s="7"/>
    </row>
    <row r="171" spans="1:11">
      <c r="A171" s="95"/>
      <c r="B171" s="7"/>
      <c r="C171" s="26"/>
      <c r="D171" s="26"/>
      <c r="E171" s="26"/>
      <c r="F171" s="26"/>
      <c r="G171" s="26"/>
      <c r="H171" s="26"/>
      <c r="I171" s="7"/>
      <c r="J171" s="7"/>
    </row>
    <row r="172" spans="1:11">
      <c r="A172" s="95"/>
      <c r="B172" s="7"/>
      <c r="C172" s="26"/>
      <c r="D172" s="26"/>
      <c r="E172" s="26"/>
      <c r="F172" s="26"/>
      <c r="G172" s="26"/>
      <c r="H172" s="26"/>
      <c r="I172" s="7"/>
      <c r="J172" s="7"/>
    </row>
    <row r="173" spans="1:11">
      <c r="A173" s="95"/>
      <c r="B173" s="7"/>
      <c r="C173" s="26"/>
      <c r="D173" s="26"/>
      <c r="E173" s="26"/>
      <c r="F173" s="26"/>
      <c r="G173" s="26"/>
      <c r="H173" s="26"/>
      <c r="I173" s="7"/>
      <c r="J173" s="7"/>
    </row>
    <row r="174" spans="1:11">
      <c r="A174" s="95"/>
      <c r="B174" s="7"/>
      <c r="C174" s="26"/>
      <c r="D174" s="26"/>
      <c r="E174" s="26"/>
      <c r="F174" s="26"/>
      <c r="G174" s="26"/>
      <c r="H174" s="26"/>
      <c r="I174" s="7"/>
      <c r="J174" s="7"/>
    </row>
    <row r="175" spans="1:11">
      <c r="A175" s="95"/>
      <c r="B175" s="7"/>
      <c r="C175" s="26"/>
      <c r="D175" s="26"/>
      <c r="E175" s="26"/>
      <c r="F175" s="26"/>
      <c r="G175" s="26"/>
      <c r="H175" s="26"/>
      <c r="I175" s="7"/>
      <c r="J175" s="7"/>
    </row>
    <row r="176" spans="1:11">
      <c r="A176" s="95"/>
      <c r="B176" s="7"/>
      <c r="C176" s="26"/>
      <c r="D176" s="26"/>
      <c r="E176" s="26"/>
      <c r="F176" s="26"/>
      <c r="G176" s="26"/>
      <c r="H176" s="26"/>
      <c r="I176" s="7"/>
      <c r="J176" s="7"/>
    </row>
    <row r="177" spans="1:10">
      <c r="A177" s="95"/>
      <c r="B177" s="7"/>
      <c r="C177" s="26"/>
      <c r="D177" s="26"/>
      <c r="E177" s="26"/>
      <c r="F177" s="26"/>
      <c r="G177" s="26"/>
      <c r="H177" s="26"/>
      <c r="I177" s="7"/>
      <c r="J177" s="7"/>
    </row>
    <row r="178" spans="1:10">
      <c r="A178" s="95"/>
      <c r="B178" s="7"/>
      <c r="C178" s="26"/>
      <c r="D178" s="26"/>
      <c r="E178" s="26"/>
      <c r="F178" s="26"/>
      <c r="G178" s="26"/>
      <c r="H178" s="26"/>
      <c r="I178" s="7"/>
      <c r="J178" s="7"/>
    </row>
    <row r="179" spans="1:10">
      <c r="A179" s="95"/>
      <c r="B179" s="7"/>
      <c r="C179" s="26"/>
      <c r="D179" s="26"/>
      <c r="E179" s="26"/>
      <c r="F179" s="26"/>
      <c r="G179" s="26"/>
      <c r="H179" s="26"/>
      <c r="I179" s="7"/>
      <c r="J179" s="7"/>
    </row>
    <row r="180" spans="1:10">
      <c r="A180" s="95"/>
      <c r="B180" s="7"/>
      <c r="C180" s="26"/>
      <c r="D180" s="26"/>
      <c r="E180" s="26"/>
      <c r="F180" s="26"/>
      <c r="G180" s="26"/>
      <c r="H180" s="26"/>
      <c r="I180" s="7"/>
      <c r="J180" s="7"/>
    </row>
    <row r="181" spans="1:10">
      <c r="A181" s="95"/>
      <c r="B181" s="7"/>
      <c r="C181" s="26"/>
      <c r="D181" s="26"/>
      <c r="E181" s="26"/>
      <c r="F181" s="26"/>
      <c r="G181" s="26"/>
      <c r="H181" s="26"/>
      <c r="I181" s="7"/>
      <c r="J181" s="7"/>
    </row>
    <row r="182" spans="1:10">
      <c r="A182" s="95"/>
      <c r="B182" s="7"/>
      <c r="C182" s="26"/>
      <c r="D182" s="26"/>
      <c r="E182" s="26"/>
      <c r="F182" s="26"/>
      <c r="G182" s="26"/>
      <c r="H182" s="26"/>
      <c r="I182" s="7"/>
      <c r="J182" s="7"/>
    </row>
    <row r="183" spans="1:10">
      <c r="A183" s="95"/>
      <c r="B183" s="7"/>
      <c r="C183" s="26"/>
      <c r="D183" s="26"/>
      <c r="E183" s="26"/>
      <c r="F183" s="26"/>
      <c r="G183" s="26"/>
      <c r="H183" s="26"/>
      <c r="I183" s="7"/>
      <c r="J183" s="7"/>
    </row>
    <row r="184" spans="1:10">
      <c r="A184" s="95"/>
      <c r="B184" s="7"/>
      <c r="C184" s="26"/>
      <c r="D184" s="26"/>
      <c r="E184" s="26"/>
      <c r="F184" s="26"/>
      <c r="G184" s="26"/>
      <c r="H184" s="26"/>
      <c r="I184" s="7"/>
      <c r="J184" s="7"/>
    </row>
    <row r="185" spans="1:10">
      <c r="A185" s="95"/>
      <c r="B185" s="7"/>
      <c r="C185" s="26"/>
      <c r="D185" s="26"/>
      <c r="E185" s="26"/>
      <c r="F185" s="26"/>
      <c r="G185" s="26"/>
      <c r="H185" s="26"/>
      <c r="I185" s="7"/>
      <c r="J185" s="7"/>
    </row>
    <row r="186" spans="1:10">
      <c r="A186" s="95"/>
      <c r="B186" s="7"/>
      <c r="C186" s="26"/>
      <c r="D186" s="26"/>
      <c r="E186" s="26"/>
      <c r="F186" s="26"/>
      <c r="G186" s="26"/>
      <c r="H186" s="26"/>
      <c r="I186" s="7"/>
      <c r="J186" s="7"/>
    </row>
    <row r="187" spans="1:10">
      <c r="A187" s="95"/>
      <c r="B187" s="7"/>
      <c r="C187" s="26"/>
      <c r="D187" s="26"/>
      <c r="E187" s="26"/>
      <c r="F187" s="26"/>
      <c r="G187" s="26"/>
      <c r="H187" s="26"/>
      <c r="I187" s="7"/>
      <c r="J187" s="7"/>
    </row>
    <row r="188" spans="1:10">
      <c r="A188" s="95"/>
      <c r="B188" s="7"/>
      <c r="C188" s="26"/>
      <c r="D188" s="26"/>
      <c r="E188" s="26"/>
      <c r="F188" s="26"/>
      <c r="G188" s="26"/>
      <c r="H188" s="26"/>
      <c r="I188" s="7"/>
      <c r="J188" s="7"/>
    </row>
    <row r="189" spans="1:10">
      <c r="A189" s="95"/>
      <c r="B189" s="7"/>
      <c r="C189" s="26"/>
      <c r="D189" s="26"/>
      <c r="E189" s="26"/>
      <c r="F189" s="26"/>
      <c r="G189" s="26"/>
      <c r="H189" s="26"/>
      <c r="I189" s="7"/>
      <c r="J189" s="7"/>
    </row>
    <row r="190" spans="1:10">
      <c r="A190" s="95"/>
      <c r="B190" s="7"/>
      <c r="C190" s="26"/>
      <c r="D190" s="26"/>
      <c r="E190" s="26"/>
      <c r="F190" s="26"/>
      <c r="G190" s="26"/>
      <c r="H190" s="26"/>
      <c r="I190" s="7"/>
      <c r="J190" s="7"/>
    </row>
    <row r="191" spans="1:10">
      <c r="A191" s="95"/>
      <c r="B191" s="7"/>
      <c r="C191" s="26"/>
      <c r="D191" s="26"/>
      <c r="E191" s="26"/>
      <c r="F191" s="26"/>
      <c r="G191" s="26"/>
      <c r="H191" s="26"/>
      <c r="I191" s="7"/>
      <c r="J191" s="7"/>
    </row>
    <row r="192" spans="1:10">
      <c r="A192" s="95"/>
      <c r="B192" s="7"/>
      <c r="C192" s="26"/>
      <c r="D192" s="26"/>
      <c r="E192" s="26"/>
      <c r="F192" s="26"/>
      <c r="G192" s="26"/>
      <c r="H192" s="26"/>
      <c r="I192" s="7"/>
      <c r="J192" s="7"/>
    </row>
    <row r="193" spans="1:10">
      <c r="A193" s="95"/>
      <c r="B193" s="7"/>
      <c r="C193" s="26"/>
      <c r="D193" s="26"/>
      <c r="E193" s="26"/>
      <c r="F193" s="26"/>
      <c r="G193" s="26"/>
      <c r="H193" s="26"/>
      <c r="I193" s="7"/>
      <c r="J193" s="7"/>
    </row>
    <row r="194" spans="1:10">
      <c r="A194" s="95"/>
      <c r="B194" s="7"/>
      <c r="C194" s="26"/>
      <c r="D194" s="26"/>
      <c r="E194" s="26"/>
      <c r="F194" s="26"/>
      <c r="G194" s="26"/>
      <c r="H194" s="26"/>
      <c r="I194" s="7"/>
      <c r="J194" s="7"/>
    </row>
    <row r="195" spans="1:10">
      <c r="A195" s="95"/>
      <c r="B195" s="7"/>
      <c r="C195" s="26"/>
      <c r="D195" s="26"/>
      <c r="E195" s="26"/>
      <c r="F195" s="26"/>
      <c r="G195" s="26"/>
      <c r="H195" s="26"/>
      <c r="I195" s="7"/>
      <c r="J195" s="7"/>
    </row>
    <row r="196" spans="1:10">
      <c r="A196" s="95"/>
      <c r="B196" s="7"/>
      <c r="C196" s="26"/>
      <c r="D196" s="26"/>
      <c r="E196" s="26"/>
      <c r="F196" s="26"/>
      <c r="G196" s="26"/>
      <c r="H196" s="26"/>
      <c r="I196" s="7"/>
      <c r="J196" s="7"/>
    </row>
    <row r="197" spans="1:10">
      <c r="A197" s="95"/>
      <c r="B197" s="7"/>
      <c r="C197" s="26"/>
      <c r="D197" s="26"/>
      <c r="E197" s="26"/>
      <c r="F197" s="26"/>
      <c r="G197" s="26"/>
      <c r="H197" s="26"/>
      <c r="I197" s="7"/>
      <c r="J197" s="7"/>
    </row>
    <row r="198" spans="1:10">
      <c r="A198" s="95"/>
      <c r="B198" s="7"/>
      <c r="C198" s="26"/>
      <c r="D198" s="26"/>
      <c r="E198" s="26"/>
      <c r="F198" s="26"/>
      <c r="G198" s="26"/>
      <c r="H198" s="26"/>
      <c r="I198" s="7"/>
      <c r="J198" s="7"/>
    </row>
    <row r="199" spans="1:10">
      <c r="A199" s="95"/>
      <c r="B199" s="7"/>
      <c r="C199" s="26"/>
      <c r="D199" s="26"/>
      <c r="E199" s="26"/>
      <c r="F199" s="26"/>
      <c r="G199" s="26"/>
      <c r="H199" s="26"/>
      <c r="I199" s="7"/>
      <c r="J199" s="7"/>
    </row>
    <row r="200" spans="1:10">
      <c r="A200" s="95"/>
      <c r="B200" s="7"/>
      <c r="C200" s="26"/>
      <c r="D200" s="26"/>
      <c r="E200" s="26"/>
      <c r="F200" s="26"/>
      <c r="G200" s="26"/>
      <c r="H200" s="26"/>
      <c r="I200" s="7"/>
      <c r="J200" s="7"/>
    </row>
    <row r="201" spans="1:10">
      <c r="A201" s="95"/>
      <c r="B201" s="7"/>
      <c r="C201" s="26"/>
      <c r="D201" s="26"/>
      <c r="E201" s="26"/>
      <c r="F201" s="26"/>
      <c r="G201" s="26"/>
      <c r="H201" s="26"/>
      <c r="I201" s="7"/>
      <c r="J201" s="7"/>
    </row>
    <row r="202" spans="1:10">
      <c r="A202" s="95"/>
      <c r="B202" s="7"/>
      <c r="C202" s="26"/>
      <c r="D202" s="26"/>
      <c r="E202" s="26"/>
      <c r="F202" s="26"/>
      <c r="G202" s="26"/>
      <c r="H202" s="26"/>
      <c r="I202" s="7"/>
      <c r="J202" s="7"/>
    </row>
    <row r="203" spans="1:10">
      <c r="A203" s="95"/>
      <c r="B203" s="7"/>
      <c r="C203" s="26"/>
      <c r="D203" s="26"/>
      <c r="E203" s="26"/>
      <c r="F203" s="26"/>
      <c r="G203" s="26"/>
      <c r="H203" s="26"/>
      <c r="I203" s="7"/>
      <c r="J203" s="7"/>
    </row>
    <row r="204" spans="1:10">
      <c r="A204" s="95"/>
      <c r="B204" s="7"/>
      <c r="C204" s="26"/>
      <c r="D204" s="26"/>
      <c r="E204" s="26"/>
      <c r="F204" s="26"/>
      <c r="G204" s="26"/>
      <c r="H204" s="26"/>
      <c r="I204" s="7"/>
      <c r="J204" s="7"/>
    </row>
    <row r="205" spans="1:10">
      <c r="A205" s="95"/>
      <c r="B205" s="7"/>
      <c r="C205" s="26"/>
      <c r="D205" s="26"/>
      <c r="E205" s="26"/>
      <c r="F205" s="26"/>
      <c r="G205" s="26"/>
      <c r="H205" s="26"/>
      <c r="I205" s="7"/>
      <c r="J205" s="7"/>
    </row>
    <row r="206" spans="1:10">
      <c r="A206" s="95"/>
      <c r="B206" s="7"/>
      <c r="C206" s="26"/>
      <c r="D206" s="26"/>
      <c r="E206" s="26"/>
      <c r="F206" s="26"/>
      <c r="G206" s="26"/>
      <c r="H206" s="26"/>
      <c r="I206" s="7"/>
      <c r="J206" s="7"/>
    </row>
    <row r="207" spans="1:10">
      <c r="A207" s="95"/>
      <c r="B207" s="7"/>
      <c r="C207" s="26"/>
      <c r="D207" s="26"/>
      <c r="E207" s="26"/>
      <c r="F207" s="26"/>
      <c r="G207" s="26"/>
      <c r="H207" s="26"/>
      <c r="I207" s="7"/>
      <c r="J207" s="7"/>
    </row>
    <row r="208" spans="1:10">
      <c r="A208" s="95"/>
      <c r="B208" s="7"/>
      <c r="C208" s="26"/>
      <c r="D208" s="26"/>
      <c r="E208" s="26"/>
      <c r="F208" s="26"/>
      <c r="G208" s="26"/>
      <c r="H208" s="26"/>
      <c r="I208" s="7"/>
      <c r="J208" s="7"/>
    </row>
    <row r="209" spans="1:11">
      <c r="A209" s="95"/>
      <c r="B209" s="7"/>
      <c r="C209" s="26"/>
      <c r="D209" s="26"/>
      <c r="E209" s="26"/>
      <c r="F209" s="26"/>
      <c r="G209" s="26"/>
      <c r="H209" s="26"/>
      <c r="I209" s="7"/>
      <c r="J209" s="7"/>
    </row>
    <row r="210" spans="1:11">
      <c r="A210" s="95"/>
      <c r="B210" s="7"/>
      <c r="C210" s="26"/>
      <c r="D210" s="26"/>
      <c r="E210" s="26"/>
      <c r="F210" s="26"/>
      <c r="G210" s="26"/>
      <c r="H210" s="26"/>
      <c r="I210" s="7"/>
      <c r="J210" s="7"/>
    </row>
    <row r="211" spans="1:11">
      <c r="A211" s="95"/>
      <c r="B211" s="7"/>
      <c r="C211" s="26"/>
      <c r="D211" s="26"/>
      <c r="E211" s="26"/>
      <c r="F211" s="26"/>
      <c r="G211" s="26"/>
      <c r="H211" s="26"/>
      <c r="I211" s="7"/>
      <c r="J211" s="7"/>
    </row>
    <row r="212" spans="1:11">
      <c r="A212" s="95"/>
      <c r="B212" s="7"/>
      <c r="C212" s="26"/>
      <c r="D212" s="26"/>
      <c r="E212" s="26"/>
      <c r="F212" s="26"/>
      <c r="G212" s="26"/>
      <c r="H212" s="26"/>
      <c r="I212" s="7"/>
      <c r="J212" s="7"/>
    </row>
    <row r="213" spans="1:11" ht="27.75" customHeight="1">
      <c r="A213" s="95"/>
      <c r="B213" s="7"/>
      <c r="C213" s="26"/>
      <c r="D213" s="26"/>
      <c r="E213" s="26"/>
      <c r="F213" s="26"/>
      <c r="G213" s="26"/>
      <c r="H213" s="26"/>
      <c r="I213" s="7"/>
      <c r="J213" s="7"/>
    </row>
    <row r="214" spans="1:11">
      <c r="A214" s="95"/>
      <c r="B214" s="7"/>
      <c r="C214" s="26"/>
      <c r="D214" s="26"/>
      <c r="E214" s="26"/>
      <c r="F214" s="26"/>
      <c r="G214" s="26"/>
      <c r="H214" s="26"/>
      <c r="I214" s="7"/>
      <c r="J214" s="777"/>
      <c r="K214" s="777"/>
    </row>
    <row r="215" spans="1:11" ht="15.75" thickBot="1">
      <c r="A215" s="102"/>
      <c r="B215" s="101"/>
      <c r="C215" s="101"/>
      <c r="D215" s="101"/>
      <c r="E215" s="101"/>
      <c r="F215" s="101"/>
      <c r="G215" s="101"/>
      <c r="H215" s="101"/>
      <c r="I215" s="101"/>
      <c r="J215" s="101"/>
      <c r="K215" s="166"/>
    </row>
    <row r="216" spans="1:11" ht="18.75">
      <c r="A216" s="95"/>
      <c r="B216" s="7"/>
      <c r="C216" s="501"/>
      <c r="D216" s="501"/>
      <c r="E216" s="501"/>
      <c r="F216" s="501"/>
      <c r="G216" s="501"/>
      <c r="H216" s="217"/>
      <c r="I216" s="99"/>
      <c r="J216" s="98"/>
      <c r="K216" s="162"/>
    </row>
    <row r="217" spans="1:11" ht="15" customHeight="1">
      <c r="A217" s="95"/>
      <c r="B217" s="7"/>
      <c r="C217" s="502"/>
      <c r="D217" s="502"/>
      <c r="E217" s="502"/>
      <c r="F217" s="502"/>
      <c r="G217" s="502"/>
      <c r="H217" s="216"/>
      <c r="I217" s="631"/>
      <c r="J217" s="718"/>
      <c r="K217" s="162"/>
    </row>
    <row r="218" spans="1:11" ht="15" customHeight="1">
      <c r="A218" s="95"/>
      <c r="B218" s="7"/>
      <c r="C218" s="502"/>
      <c r="D218" s="502"/>
      <c r="E218" s="502"/>
      <c r="F218" s="502"/>
      <c r="G218" s="502"/>
      <c r="H218" s="216"/>
      <c r="I218" s="631"/>
      <c r="J218" s="718"/>
      <c r="K218" s="162"/>
    </row>
    <row r="219" spans="1:11" ht="15.75" thickBot="1">
      <c r="A219" s="95"/>
      <c r="B219" s="7"/>
      <c r="C219" s="7"/>
      <c r="D219" s="7"/>
      <c r="E219" s="7"/>
      <c r="F219" s="7"/>
      <c r="G219" s="7"/>
      <c r="H219" s="7"/>
      <c r="I219" s="97"/>
      <c r="J219" s="273"/>
      <c r="K219" s="162"/>
    </row>
    <row r="220" spans="1:11">
      <c r="A220" s="95"/>
      <c r="B220" s="7"/>
      <c r="C220" s="214"/>
      <c r="D220" s="214"/>
      <c r="E220" s="214"/>
      <c r="F220" s="214"/>
      <c r="G220" s="214"/>
      <c r="H220" s="214"/>
      <c r="I220" s="214"/>
      <c r="J220" s="7"/>
      <c r="K220" s="162"/>
    </row>
    <row r="221" spans="1:11">
      <c r="A221" s="93"/>
      <c r="B221" s="92"/>
      <c r="C221" s="504"/>
      <c r="D221" s="504"/>
      <c r="E221" s="504"/>
      <c r="F221" s="504"/>
      <c r="G221" s="504"/>
      <c r="H221" s="212"/>
      <c r="I221" s="92"/>
      <c r="J221" s="211"/>
      <c r="K221" s="174"/>
    </row>
    <row r="222" spans="1:11">
      <c r="A222" s="95"/>
      <c r="B222" s="7"/>
      <c r="C222" s="26"/>
      <c r="D222" s="26"/>
      <c r="E222" s="26"/>
      <c r="F222" s="26"/>
      <c r="G222" s="26"/>
      <c r="H222" s="26"/>
      <c r="I222" s="7"/>
      <c r="J222" s="7"/>
    </row>
    <row r="223" spans="1:11">
      <c r="A223" s="95"/>
      <c r="B223" s="7"/>
      <c r="C223" s="26"/>
      <c r="D223" s="26"/>
      <c r="E223" s="26"/>
      <c r="F223" s="26"/>
      <c r="G223" s="26"/>
      <c r="H223" s="26"/>
      <c r="I223" s="7"/>
      <c r="J223" s="7"/>
    </row>
    <row r="224" spans="1:11">
      <c r="A224" s="95"/>
      <c r="B224" s="7"/>
      <c r="C224" s="26"/>
      <c r="D224" s="26"/>
      <c r="E224" s="26"/>
      <c r="F224" s="26"/>
      <c r="G224" s="26"/>
      <c r="H224" s="26"/>
      <c r="I224" s="7"/>
      <c r="J224" s="7"/>
    </row>
    <row r="225" spans="1:10">
      <c r="A225" s="95"/>
      <c r="B225" s="7"/>
      <c r="C225" s="26"/>
      <c r="D225" s="26"/>
      <c r="E225" s="26"/>
      <c r="F225" s="26"/>
      <c r="G225" s="26"/>
      <c r="H225" s="26"/>
      <c r="I225" s="7"/>
      <c r="J225" s="7"/>
    </row>
    <row r="226" spans="1:10">
      <c r="A226" s="95"/>
      <c r="B226" s="7"/>
      <c r="C226" s="26"/>
      <c r="D226" s="26"/>
      <c r="E226" s="26"/>
      <c r="F226" s="26"/>
      <c r="G226" s="26"/>
      <c r="H226" s="26"/>
      <c r="I226" s="7"/>
      <c r="J226" s="7"/>
    </row>
    <row r="227" spans="1:10">
      <c r="A227" s="95"/>
      <c r="B227" s="7"/>
      <c r="C227" s="26"/>
      <c r="D227" s="26"/>
      <c r="E227" s="26"/>
      <c r="F227" s="26"/>
      <c r="G227" s="26"/>
      <c r="H227" s="26"/>
      <c r="I227" s="7"/>
      <c r="J227" s="7"/>
    </row>
    <row r="228" spans="1:10">
      <c r="A228" s="95"/>
      <c r="B228" s="7"/>
      <c r="C228" s="26"/>
      <c r="D228" s="26"/>
      <c r="E228" s="26"/>
      <c r="F228" s="26"/>
      <c r="G228" s="26"/>
      <c r="H228" s="26"/>
      <c r="I228" s="7"/>
      <c r="J228" s="7"/>
    </row>
    <row r="229" spans="1:10">
      <c r="A229" s="95"/>
      <c r="B229" s="7"/>
      <c r="C229" s="26"/>
      <c r="D229" s="26"/>
      <c r="E229" s="26"/>
      <c r="F229" s="26"/>
      <c r="G229" s="26"/>
      <c r="H229" s="26"/>
      <c r="I229" s="7"/>
      <c r="J229" s="7"/>
    </row>
    <row r="230" spans="1:10">
      <c r="A230" s="95"/>
      <c r="B230" s="7"/>
      <c r="C230" s="26"/>
      <c r="D230" s="26"/>
      <c r="E230" s="26"/>
      <c r="F230" s="26"/>
      <c r="G230" s="26"/>
      <c r="H230" s="26"/>
      <c r="I230" s="7"/>
      <c r="J230" s="7"/>
    </row>
    <row r="231" spans="1:10">
      <c r="A231" s="95"/>
      <c r="B231" s="7"/>
      <c r="C231" s="26"/>
      <c r="D231" s="26"/>
      <c r="E231" s="26"/>
      <c r="F231" s="26"/>
      <c r="G231" s="26"/>
      <c r="H231" s="26"/>
      <c r="I231" s="7"/>
      <c r="J231" s="7"/>
    </row>
    <row r="232" spans="1:10">
      <c r="A232" s="95"/>
      <c r="B232" s="7"/>
      <c r="C232" s="26"/>
      <c r="D232" s="26"/>
      <c r="E232" s="26"/>
      <c r="F232" s="26"/>
      <c r="G232" s="26"/>
      <c r="H232" s="26"/>
      <c r="I232" s="7"/>
      <c r="J232" s="7"/>
    </row>
    <row r="233" spans="1:10">
      <c r="A233" s="95"/>
      <c r="B233" s="7"/>
      <c r="C233" s="26"/>
      <c r="D233" s="26"/>
      <c r="E233" s="26"/>
      <c r="F233" s="26"/>
      <c r="G233" s="26"/>
      <c r="H233" s="26"/>
      <c r="I233" s="7"/>
      <c r="J233" s="7"/>
    </row>
    <row r="234" spans="1:10">
      <c r="A234" s="95"/>
      <c r="B234" s="7"/>
      <c r="C234" s="26"/>
      <c r="D234" s="26"/>
      <c r="E234" s="26"/>
      <c r="F234" s="26"/>
      <c r="G234" s="26"/>
      <c r="H234" s="26"/>
      <c r="I234" s="7"/>
      <c r="J234" s="7"/>
    </row>
    <row r="235" spans="1:10">
      <c r="A235" s="95"/>
      <c r="B235" s="7"/>
      <c r="C235" s="26"/>
      <c r="D235" s="26"/>
      <c r="E235" s="26"/>
      <c r="F235" s="26"/>
      <c r="G235" s="26"/>
      <c r="H235" s="26"/>
      <c r="I235" s="7"/>
      <c r="J235" s="7"/>
    </row>
    <row r="236" spans="1:10">
      <c r="A236" s="95"/>
      <c r="B236" s="7"/>
      <c r="C236" s="26"/>
      <c r="D236" s="26"/>
      <c r="E236" s="26"/>
      <c r="F236" s="26"/>
      <c r="G236" s="26"/>
      <c r="H236" s="26"/>
      <c r="I236" s="7"/>
      <c r="J236" s="7"/>
    </row>
    <row r="237" spans="1:10">
      <c r="A237" s="95"/>
      <c r="B237" s="7"/>
      <c r="C237" s="26"/>
      <c r="D237" s="26"/>
      <c r="E237" s="26"/>
      <c r="F237" s="26"/>
      <c r="G237" s="26"/>
      <c r="H237" s="26"/>
      <c r="I237" s="7"/>
      <c r="J237" s="7"/>
    </row>
    <row r="238" spans="1:10">
      <c r="A238" s="95"/>
      <c r="B238" s="7"/>
      <c r="C238" s="26"/>
      <c r="D238" s="26"/>
      <c r="E238" s="26"/>
      <c r="F238" s="26"/>
      <c r="G238" s="26"/>
      <c r="H238" s="26"/>
      <c r="I238" s="7"/>
      <c r="J238" s="7"/>
    </row>
    <row r="239" spans="1:10">
      <c r="A239" s="95"/>
      <c r="B239" s="7"/>
      <c r="C239" s="26"/>
      <c r="D239" s="26"/>
      <c r="E239" s="26"/>
      <c r="F239" s="26"/>
      <c r="G239" s="26"/>
      <c r="H239" s="26"/>
      <c r="I239" s="7"/>
      <c r="J239" s="7"/>
    </row>
    <row r="240" spans="1:10">
      <c r="A240" s="95"/>
      <c r="B240" s="7"/>
      <c r="C240" s="26"/>
      <c r="D240" s="26"/>
      <c r="E240" s="26"/>
      <c r="F240" s="26"/>
      <c r="G240" s="26"/>
      <c r="H240" s="26"/>
      <c r="I240" s="7"/>
      <c r="J240" s="7"/>
    </row>
    <row r="241" spans="1:10">
      <c r="A241" s="95"/>
      <c r="B241" s="7"/>
      <c r="C241" s="26"/>
      <c r="D241" s="26"/>
      <c r="E241" s="26"/>
      <c r="F241" s="26"/>
      <c r="G241" s="26"/>
      <c r="H241" s="26"/>
      <c r="I241" s="7"/>
      <c r="J241" s="7"/>
    </row>
    <row r="242" spans="1:10">
      <c r="A242" s="95"/>
      <c r="B242" s="7"/>
      <c r="C242" s="26"/>
      <c r="D242" s="26"/>
      <c r="E242" s="26"/>
      <c r="F242" s="26"/>
      <c r="G242" s="26"/>
      <c r="H242" s="26"/>
      <c r="I242" s="7"/>
      <c r="J242" s="7"/>
    </row>
    <row r="243" spans="1:10">
      <c r="A243" s="95"/>
      <c r="B243" s="7"/>
      <c r="C243" s="26"/>
      <c r="D243" s="26"/>
      <c r="E243" s="26"/>
      <c r="F243" s="26"/>
      <c r="G243" s="26"/>
      <c r="H243" s="26"/>
      <c r="I243" s="7"/>
      <c r="J243" s="7"/>
    </row>
    <row r="244" spans="1:10">
      <c r="A244" s="95"/>
      <c r="B244" s="7"/>
      <c r="C244" s="26"/>
      <c r="D244" s="26"/>
      <c r="E244" s="26"/>
      <c r="F244" s="26"/>
      <c r="G244" s="26"/>
      <c r="H244" s="26"/>
      <c r="I244" s="7"/>
      <c r="J244" s="7"/>
    </row>
    <row r="245" spans="1:10">
      <c r="A245" s="95"/>
      <c r="B245" s="7"/>
      <c r="C245" s="26"/>
      <c r="D245" s="26"/>
      <c r="E245" s="26"/>
      <c r="F245" s="26"/>
      <c r="G245" s="26"/>
      <c r="H245" s="26"/>
      <c r="I245" s="7"/>
      <c r="J245" s="7"/>
    </row>
    <row r="246" spans="1:10">
      <c r="A246" s="95"/>
      <c r="B246" s="7"/>
      <c r="C246" s="26"/>
      <c r="D246" s="26"/>
      <c r="E246" s="26"/>
      <c r="F246" s="26"/>
      <c r="G246" s="26"/>
      <c r="H246" s="26"/>
      <c r="I246" s="7"/>
      <c r="J246" s="7"/>
    </row>
    <row r="247" spans="1:10">
      <c r="A247" s="95"/>
      <c r="B247" s="7"/>
      <c r="C247" s="26"/>
      <c r="D247" s="26"/>
      <c r="E247" s="26"/>
      <c r="F247" s="26"/>
      <c r="G247" s="26"/>
      <c r="H247" s="26"/>
      <c r="I247" s="7"/>
      <c r="J247" s="7"/>
    </row>
    <row r="248" spans="1:10">
      <c r="A248" s="95"/>
      <c r="B248" s="7"/>
      <c r="C248" s="26"/>
      <c r="D248" s="26"/>
      <c r="E248" s="26"/>
      <c r="F248" s="26"/>
      <c r="G248" s="26"/>
      <c r="H248" s="26"/>
      <c r="I248" s="7"/>
      <c r="J248" s="7"/>
    </row>
    <row r="249" spans="1:10">
      <c r="A249" s="95"/>
      <c r="B249" s="7"/>
      <c r="C249" s="26"/>
      <c r="D249" s="26"/>
      <c r="E249" s="26"/>
      <c r="F249" s="26"/>
      <c r="G249" s="26"/>
      <c r="H249" s="26"/>
      <c r="I249" s="7"/>
      <c r="J249" s="7"/>
    </row>
    <row r="250" spans="1:10">
      <c r="A250" s="95"/>
      <c r="B250" s="7"/>
      <c r="C250" s="26"/>
      <c r="D250" s="26"/>
      <c r="E250" s="26"/>
      <c r="F250" s="26"/>
      <c r="G250" s="26"/>
      <c r="H250" s="26"/>
      <c r="I250" s="7"/>
      <c r="J250" s="7"/>
    </row>
    <row r="251" spans="1:10">
      <c r="A251" s="95"/>
      <c r="B251" s="7"/>
      <c r="C251" s="26"/>
      <c r="D251" s="26"/>
      <c r="E251" s="26"/>
      <c r="F251" s="26"/>
      <c r="G251" s="26"/>
      <c r="H251" s="26"/>
      <c r="I251" s="7"/>
      <c r="J251" s="7"/>
    </row>
    <row r="252" spans="1:10">
      <c r="A252" s="95"/>
      <c r="B252" s="7"/>
      <c r="C252" s="26"/>
      <c r="D252" s="26"/>
      <c r="E252" s="26"/>
      <c r="F252" s="26"/>
      <c r="G252" s="26"/>
      <c r="H252" s="26"/>
      <c r="I252" s="7"/>
      <c r="J252" s="7"/>
    </row>
    <row r="253" spans="1:10">
      <c r="A253" s="95"/>
      <c r="B253" s="7"/>
      <c r="C253" s="26"/>
      <c r="D253" s="26"/>
      <c r="E253" s="26"/>
      <c r="F253" s="26"/>
      <c r="G253" s="26"/>
      <c r="H253" s="26"/>
      <c r="I253" s="7"/>
      <c r="J253" s="7"/>
    </row>
    <row r="254" spans="1:10">
      <c r="A254" s="95"/>
      <c r="B254" s="7"/>
      <c r="C254" s="26"/>
      <c r="D254" s="26"/>
      <c r="E254" s="26"/>
      <c r="F254" s="26"/>
      <c r="G254" s="26"/>
      <c r="H254" s="26"/>
      <c r="I254" s="7"/>
      <c r="J254" s="7"/>
    </row>
    <row r="255" spans="1:10">
      <c r="A255" s="95"/>
      <c r="B255" s="7"/>
      <c r="C255" s="26"/>
      <c r="D255" s="26"/>
      <c r="E255" s="26"/>
      <c r="F255" s="26"/>
      <c r="G255" s="26"/>
      <c r="H255" s="26"/>
      <c r="I255" s="7"/>
      <c r="J255" s="7"/>
    </row>
    <row r="256" spans="1:10">
      <c r="A256" s="95"/>
      <c r="B256" s="7"/>
      <c r="C256" s="26"/>
      <c r="D256" s="26"/>
      <c r="E256" s="26"/>
      <c r="F256" s="26"/>
      <c r="G256" s="26"/>
      <c r="H256" s="26"/>
      <c r="I256" s="7"/>
      <c r="J256" s="7"/>
    </row>
    <row r="257" spans="1:11">
      <c r="A257" s="95"/>
      <c r="B257" s="7"/>
      <c r="C257" s="26"/>
      <c r="D257" s="26"/>
      <c r="E257" s="26"/>
      <c r="F257" s="26"/>
      <c r="G257" s="26"/>
      <c r="H257" s="26"/>
      <c r="I257" s="7"/>
      <c r="J257" s="7"/>
    </row>
    <row r="258" spans="1:11">
      <c r="A258" s="95"/>
      <c r="B258" s="7"/>
      <c r="C258" s="26"/>
      <c r="D258" s="26"/>
      <c r="E258" s="26"/>
      <c r="F258" s="26"/>
      <c r="G258" s="26"/>
      <c r="H258" s="26"/>
      <c r="I258" s="7"/>
      <c r="J258" s="7"/>
    </row>
    <row r="259" spans="1:11">
      <c r="A259" s="95"/>
      <c r="B259" s="7"/>
      <c r="C259" s="26"/>
      <c r="D259" s="26"/>
      <c r="E259" s="26"/>
      <c r="F259" s="26"/>
      <c r="G259" s="26"/>
      <c r="H259" s="26"/>
      <c r="I259" s="7"/>
      <c r="J259" s="7"/>
    </row>
    <row r="260" spans="1:11">
      <c r="A260" s="95"/>
      <c r="B260" s="7"/>
      <c r="C260" s="26"/>
      <c r="D260" s="26"/>
      <c r="E260" s="26"/>
      <c r="F260" s="26"/>
      <c r="G260" s="26"/>
      <c r="H260" s="26"/>
      <c r="I260" s="7"/>
      <c r="J260" s="7"/>
    </row>
    <row r="261" spans="1:11">
      <c r="A261" s="95"/>
      <c r="B261" s="7"/>
      <c r="C261" s="26"/>
      <c r="D261" s="26"/>
      <c r="E261" s="26"/>
      <c r="F261" s="26"/>
      <c r="G261" s="26"/>
      <c r="H261" s="26"/>
      <c r="I261" s="7"/>
      <c r="J261" s="7"/>
    </row>
    <row r="262" spans="1:11">
      <c r="A262" s="95"/>
      <c r="B262" s="7"/>
      <c r="C262" s="26"/>
      <c r="D262" s="26"/>
      <c r="E262" s="26"/>
      <c r="F262" s="26"/>
      <c r="G262" s="26"/>
      <c r="H262" s="26"/>
      <c r="I262" s="7"/>
      <c r="J262" s="7"/>
    </row>
    <row r="263" spans="1:11">
      <c r="A263" s="95"/>
      <c r="B263" s="7"/>
      <c r="C263" s="26"/>
      <c r="D263" s="26"/>
      <c r="E263" s="26"/>
      <c r="F263" s="26"/>
      <c r="G263" s="26"/>
      <c r="H263" s="26"/>
      <c r="I263" s="7"/>
      <c r="J263" s="7"/>
    </row>
    <row r="264" spans="1:11">
      <c r="A264" s="95"/>
      <c r="B264" s="7"/>
      <c r="C264" s="26"/>
      <c r="D264" s="26"/>
      <c r="E264" s="26"/>
      <c r="F264" s="26"/>
      <c r="G264" s="26"/>
      <c r="H264" s="26"/>
      <c r="I264" s="7"/>
      <c r="J264" s="7"/>
    </row>
    <row r="265" spans="1:11">
      <c r="A265" s="95"/>
      <c r="B265" s="7"/>
      <c r="C265" s="26"/>
      <c r="D265" s="26"/>
      <c r="E265" s="26"/>
      <c r="F265" s="26"/>
      <c r="G265" s="26"/>
      <c r="H265" s="26"/>
      <c r="I265" s="7"/>
      <c r="J265" s="7"/>
    </row>
    <row r="266" spans="1:11">
      <c r="A266" s="95"/>
      <c r="B266" s="7"/>
      <c r="C266" s="26"/>
      <c r="D266" s="26"/>
      <c r="E266" s="26"/>
      <c r="F266" s="26"/>
      <c r="G266" s="26"/>
      <c r="H266" s="26"/>
      <c r="I266" s="7"/>
      <c r="J266" s="7"/>
    </row>
    <row r="267" spans="1:11" ht="29.25" customHeight="1">
      <c r="A267" s="95"/>
      <c r="B267" s="7"/>
      <c r="C267" s="26"/>
      <c r="D267" s="26"/>
      <c r="E267" s="26"/>
      <c r="F267" s="26"/>
      <c r="G267" s="26"/>
      <c r="H267" s="26"/>
      <c r="I267" s="7"/>
      <c r="J267" s="7"/>
    </row>
    <row r="268" spans="1:11">
      <c r="A268" s="95"/>
      <c r="B268" s="7"/>
      <c r="C268" s="26"/>
      <c r="D268" s="26"/>
      <c r="E268" s="26"/>
      <c r="F268" s="26"/>
      <c r="G268" s="26"/>
      <c r="H268" s="26"/>
      <c r="I268" s="7"/>
      <c r="J268" s="777"/>
      <c r="K268" s="777"/>
    </row>
    <row r="269" spans="1:11" ht="15.75" thickBot="1">
      <c r="A269" s="102"/>
      <c r="B269" s="101"/>
      <c r="C269" s="101"/>
      <c r="D269" s="101"/>
      <c r="E269" s="101"/>
      <c r="F269" s="101"/>
      <c r="G269" s="101"/>
      <c r="H269" s="101"/>
      <c r="I269" s="101"/>
      <c r="J269" s="101"/>
      <c r="K269" s="166"/>
    </row>
    <row r="270" spans="1:11" ht="18.75">
      <c r="A270" s="95"/>
      <c r="B270" s="7"/>
      <c r="C270" s="501"/>
      <c r="D270" s="501"/>
      <c r="E270" s="501"/>
      <c r="F270" s="501"/>
      <c r="G270" s="501"/>
      <c r="H270" s="217"/>
      <c r="I270" s="99"/>
      <c r="J270" s="98"/>
      <c r="K270" s="162"/>
    </row>
    <row r="271" spans="1:11" ht="15" customHeight="1">
      <c r="A271" s="95"/>
      <c r="B271" s="7"/>
      <c r="C271" s="502"/>
      <c r="D271" s="502"/>
      <c r="E271" s="502"/>
      <c r="F271" s="502"/>
      <c r="G271" s="502"/>
      <c r="H271" s="216"/>
      <c r="I271" s="631"/>
      <c r="J271" s="718"/>
      <c r="K271" s="162"/>
    </row>
    <row r="272" spans="1:11" ht="15" customHeight="1">
      <c r="A272" s="95"/>
      <c r="B272" s="7"/>
      <c r="C272" s="502"/>
      <c r="D272" s="502"/>
      <c r="E272" s="502"/>
      <c r="F272" s="502"/>
      <c r="G272" s="502"/>
      <c r="H272" s="216"/>
      <c r="I272" s="631"/>
      <c r="J272" s="718"/>
      <c r="K272" s="162"/>
    </row>
    <row r="273" spans="1:11" ht="15.75" thickBot="1">
      <c r="A273" s="95"/>
      <c r="B273" s="7"/>
      <c r="C273" s="7"/>
      <c r="D273" s="7"/>
      <c r="E273" s="7"/>
      <c r="F273" s="7"/>
      <c r="G273" s="7"/>
      <c r="H273" s="7"/>
      <c r="I273" s="97"/>
      <c r="J273" s="273"/>
      <c r="K273" s="162"/>
    </row>
    <row r="274" spans="1:11">
      <c r="A274" s="95"/>
      <c r="B274" s="7"/>
      <c r="C274" s="214"/>
      <c r="D274" s="214"/>
      <c r="E274" s="214"/>
      <c r="F274" s="214"/>
      <c r="G274" s="214"/>
      <c r="H274" s="214"/>
      <c r="I274" s="214"/>
      <c r="J274" s="7"/>
      <c r="K274" s="162"/>
    </row>
    <row r="275" spans="1:11">
      <c r="A275" s="93"/>
      <c r="B275" s="92"/>
      <c r="C275" s="504"/>
      <c r="D275" s="504"/>
      <c r="E275" s="504"/>
      <c r="F275" s="504"/>
      <c r="G275" s="504"/>
      <c r="H275" s="212"/>
      <c r="I275" s="92"/>
      <c r="J275" s="211"/>
      <c r="K275" s="174"/>
    </row>
    <row r="276" spans="1:11">
      <c r="A276" s="95"/>
      <c r="B276" s="7"/>
      <c r="C276" s="26"/>
      <c r="D276" s="26"/>
      <c r="E276" s="26"/>
      <c r="F276" s="26"/>
      <c r="G276" s="26"/>
      <c r="H276" s="26"/>
      <c r="I276" s="7"/>
      <c r="J276" s="7"/>
    </row>
    <row r="277" spans="1:11">
      <c r="A277" s="95"/>
      <c r="B277" s="7"/>
      <c r="C277" s="26"/>
      <c r="D277" s="26"/>
      <c r="E277" s="26"/>
      <c r="F277" s="26"/>
      <c r="G277" s="26"/>
      <c r="H277" s="26"/>
      <c r="I277" s="7"/>
      <c r="J277" s="7"/>
    </row>
    <row r="278" spans="1:11">
      <c r="A278" s="95"/>
      <c r="B278" s="7"/>
      <c r="C278" s="26"/>
      <c r="D278" s="26"/>
      <c r="E278" s="26"/>
      <c r="F278" s="26"/>
      <c r="G278" s="26"/>
      <c r="H278" s="26"/>
      <c r="I278" s="7"/>
      <c r="J278" s="7"/>
    </row>
    <row r="279" spans="1:11">
      <c r="A279" s="95"/>
      <c r="B279" s="7"/>
      <c r="C279" s="26"/>
      <c r="D279" s="26"/>
      <c r="E279" s="26"/>
      <c r="F279" s="26"/>
      <c r="G279" s="26"/>
      <c r="H279" s="26"/>
      <c r="I279" s="7"/>
      <c r="J279" s="7"/>
    </row>
    <row r="280" spans="1:11">
      <c r="A280" s="95"/>
      <c r="B280" s="7"/>
      <c r="C280" s="26"/>
      <c r="D280" s="26"/>
      <c r="E280" s="26"/>
      <c r="F280" s="26"/>
      <c r="G280" s="26"/>
      <c r="H280" s="26"/>
      <c r="I280" s="7"/>
      <c r="J280" s="7"/>
    </row>
    <row r="281" spans="1:11">
      <c r="A281" s="95"/>
      <c r="B281" s="7"/>
      <c r="C281" s="26"/>
      <c r="D281" s="26"/>
      <c r="E281" s="26"/>
      <c r="F281" s="26"/>
      <c r="G281" s="26"/>
      <c r="H281" s="26"/>
      <c r="I281" s="7"/>
      <c r="J281" s="7"/>
    </row>
    <row r="282" spans="1:11">
      <c r="A282" s="95"/>
      <c r="B282" s="7"/>
      <c r="C282" s="26"/>
      <c r="D282" s="26"/>
      <c r="E282" s="26"/>
      <c r="F282" s="26"/>
      <c r="G282" s="26"/>
      <c r="H282" s="26"/>
      <c r="I282" s="7"/>
      <c r="J282" s="7"/>
    </row>
    <row r="283" spans="1:11">
      <c r="A283" s="95"/>
      <c r="B283" s="7"/>
      <c r="C283" s="26"/>
      <c r="D283" s="26"/>
      <c r="E283" s="26"/>
      <c r="F283" s="26"/>
      <c r="G283" s="26"/>
      <c r="H283" s="26"/>
      <c r="I283" s="7"/>
      <c r="J283" s="7"/>
    </row>
    <row r="284" spans="1:11">
      <c r="A284" s="95"/>
      <c r="B284" s="7"/>
      <c r="C284" s="26"/>
      <c r="D284" s="26"/>
      <c r="E284" s="26"/>
      <c r="F284" s="26"/>
      <c r="G284" s="26"/>
      <c r="H284" s="26"/>
      <c r="I284" s="7"/>
      <c r="J284" s="7"/>
    </row>
    <row r="285" spans="1:11">
      <c r="A285" s="95"/>
      <c r="B285" s="7"/>
      <c r="C285" s="26"/>
      <c r="D285" s="26"/>
      <c r="E285" s="26"/>
      <c r="F285" s="26"/>
      <c r="G285" s="26"/>
      <c r="H285" s="26"/>
      <c r="I285" s="7"/>
      <c r="J285" s="7"/>
    </row>
    <row r="286" spans="1:11">
      <c r="A286" s="95"/>
      <c r="B286" s="7"/>
      <c r="C286" s="26"/>
      <c r="D286" s="26"/>
      <c r="E286" s="26"/>
      <c r="F286" s="26"/>
      <c r="G286" s="26"/>
      <c r="H286" s="26"/>
      <c r="I286" s="7"/>
      <c r="J286" s="7"/>
    </row>
    <row r="287" spans="1:11">
      <c r="A287" s="95"/>
      <c r="B287" s="7"/>
      <c r="C287" s="26"/>
      <c r="D287" s="26"/>
      <c r="E287" s="26"/>
      <c r="F287" s="26"/>
      <c r="G287" s="26"/>
      <c r="H287" s="26"/>
      <c r="I287" s="7"/>
      <c r="J287" s="7"/>
    </row>
    <row r="288" spans="1:11">
      <c r="A288" s="95"/>
      <c r="B288" s="7"/>
      <c r="C288" s="26"/>
      <c r="D288" s="26"/>
      <c r="E288" s="26"/>
      <c r="F288" s="26"/>
      <c r="G288" s="26"/>
      <c r="H288" s="26"/>
      <c r="I288" s="7"/>
      <c r="J288" s="7"/>
    </row>
    <row r="289" spans="1:10">
      <c r="A289" s="95"/>
      <c r="B289" s="7"/>
      <c r="C289" s="26"/>
      <c r="D289" s="26"/>
      <c r="E289" s="26"/>
      <c r="F289" s="26"/>
      <c r="G289" s="26"/>
      <c r="H289" s="26"/>
      <c r="I289" s="7"/>
      <c r="J289" s="7"/>
    </row>
    <row r="290" spans="1:10">
      <c r="A290" s="95"/>
      <c r="B290" s="7"/>
      <c r="C290" s="26"/>
      <c r="D290" s="26"/>
      <c r="E290" s="26"/>
      <c r="F290" s="26"/>
      <c r="G290" s="26"/>
      <c r="H290" s="26"/>
      <c r="I290" s="7"/>
      <c r="J290" s="7"/>
    </row>
    <row r="291" spans="1:10">
      <c r="A291" s="95"/>
      <c r="B291" s="7"/>
      <c r="C291" s="26"/>
      <c r="D291" s="26"/>
      <c r="E291" s="26"/>
      <c r="F291" s="26"/>
      <c r="G291" s="26"/>
      <c r="H291" s="26"/>
      <c r="I291" s="7"/>
      <c r="J291" s="7"/>
    </row>
    <row r="292" spans="1:10">
      <c r="A292" s="95"/>
      <c r="B292" s="7"/>
      <c r="C292" s="26"/>
      <c r="D292" s="26"/>
      <c r="E292" s="26"/>
      <c r="F292" s="26"/>
      <c r="G292" s="26"/>
      <c r="H292" s="26"/>
      <c r="I292" s="7"/>
      <c r="J292" s="7"/>
    </row>
    <row r="293" spans="1:10">
      <c r="A293" s="95"/>
      <c r="B293" s="7"/>
      <c r="C293" s="26"/>
      <c r="D293" s="26"/>
      <c r="E293" s="26"/>
      <c r="F293" s="26"/>
      <c r="G293" s="26"/>
      <c r="H293" s="26"/>
      <c r="I293" s="7"/>
      <c r="J293" s="7"/>
    </row>
    <row r="294" spans="1:10">
      <c r="A294" s="95"/>
      <c r="B294" s="7"/>
      <c r="C294" s="26"/>
      <c r="D294" s="26"/>
      <c r="E294" s="26"/>
      <c r="F294" s="26"/>
      <c r="G294" s="26"/>
      <c r="H294" s="26"/>
      <c r="I294" s="7"/>
      <c r="J294" s="7"/>
    </row>
    <row r="295" spans="1:10">
      <c r="A295" s="95"/>
      <c r="B295" s="7"/>
      <c r="C295" s="26"/>
      <c r="D295" s="26"/>
      <c r="E295" s="26"/>
      <c r="F295" s="26"/>
      <c r="G295" s="26"/>
      <c r="H295" s="26"/>
      <c r="I295" s="7"/>
      <c r="J295" s="7"/>
    </row>
    <row r="296" spans="1:10">
      <c r="A296" s="95"/>
      <c r="B296" s="7"/>
      <c r="C296" s="26"/>
      <c r="D296" s="26"/>
      <c r="E296" s="26"/>
      <c r="F296" s="26"/>
      <c r="G296" s="26"/>
      <c r="H296" s="26"/>
      <c r="I296" s="7"/>
      <c r="J296" s="7"/>
    </row>
    <row r="297" spans="1:10">
      <c r="A297" s="95"/>
      <c r="B297" s="7"/>
      <c r="C297" s="26"/>
      <c r="D297" s="26"/>
      <c r="E297" s="26"/>
      <c r="F297" s="26"/>
      <c r="G297" s="26"/>
      <c r="H297" s="26"/>
      <c r="I297" s="7"/>
      <c r="J297" s="7"/>
    </row>
    <row r="298" spans="1:10">
      <c r="A298" s="95"/>
      <c r="B298" s="7"/>
      <c r="C298" s="26"/>
      <c r="D298" s="26"/>
      <c r="E298" s="26"/>
      <c r="F298" s="26"/>
      <c r="G298" s="26"/>
      <c r="H298" s="26"/>
      <c r="I298" s="7"/>
      <c r="J298" s="7"/>
    </row>
    <row r="299" spans="1:10">
      <c r="A299" s="95"/>
      <c r="B299" s="7"/>
      <c r="C299" s="26"/>
      <c r="D299" s="26"/>
      <c r="E299" s="26"/>
      <c r="F299" s="26"/>
      <c r="G299" s="26"/>
      <c r="H299" s="26"/>
      <c r="I299" s="7"/>
      <c r="J299" s="7"/>
    </row>
    <row r="300" spans="1:10">
      <c r="A300" s="95"/>
      <c r="B300" s="7"/>
      <c r="C300" s="26"/>
      <c r="D300" s="26"/>
      <c r="E300" s="26"/>
      <c r="F300" s="26"/>
      <c r="G300" s="26"/>
      <c r="H300" s="26"/>
      <c r="I300" s="7"/>
      <c r="J300" s="7"/>
    </row>
    <row r="301" spans="1:10">
      <c r="A301" s="95"/>
      <c r="B301" s="7"/>
      <c r="C301" s="26"/>
      <c r="D301" s="26"/>
      <c r="E301" s="26"/>
      <c r="F301" s="26"/>
      <c r="G301" s="26"/>
      <c r="H301" s="26"/>
      <c r="I301" s="7"/>
      <c r="J301" s="7"/>
    </row>
    <row r="302" spans="1:10">
      <c r="A302" s="95"/>
      <c r="B302" s="7"/>
      <c r="C302" s="26"/>
      <c r="D302" s="26"/>
      <c r="E302" s="26"/>
      <c r="F302" s="26"/>
      <c r="G302" s="26"/>
      <c r="H302" s="26"/>
      <c r="I302" s="7"/>
      <c r="J302" s="7"/>
    </row>
    <row r="303" spans="1:10">
      <c r="A303" s="95"/>
      <c r="B303" s="7"/>
      <c r="C303" s="26"/>
      <c r="D303" s="26"/>
      <c r="E303" s="26"/>
      <c r="F303" s="26"/>
      <c r="G303" s="26"/>
      <c r="H303" s="26"/>
      <c r="I303" s="7"/>
      <c r="J303" s="7"/>
    </row>
    <row r="304" spans="1:10">
      <c r="A304" s="95"/>
      <c r="B304" s="7"/>
      <c r="C304" s="26"/>
      <c r="D304" s="26"/>
      <c r="E304" s="26"/>
      <c r="F304" s="26"/>
      <c r="G304" s="26"/>
      <c r="H304" s="26"/>
      <c r="I304" s="7"/>
      <c r="J304" s="7"/>
    </row>
    <row r="305" spans="1:10">
      <c r="A305" s="95"/>
      <c r="B305" s="7"/>
      <c r="C305" s="26"/>
      <c r="D305" s="26"/>
      <c r="E305" s="26"/>
      <c r="F305" s="26"/>
      <c r="G305" s="26"/>
      <c r="H305" s="26"/>
      <c r="I305" s="7"/>
      <c r="J305" s="7"/>
    </row>
    <row r="306" spans="1:10">
      <c r="A306" s="95"/>
      <c r="B306" s="7"/>
      <c r="C306" s="26"/>
      <c r="D306" s="26"/>
      <c r="E306" s="26"/>
      <c r="F306" s="26"/>
      <c r="G306" s="26"/>
      <c r="H306" s="26"/>
      <c r="I306" s="7"/>
      <c r="J306" s="7"/>
    </row>
    <row r="307" spans="1:10">
      <c r="A307" s="95"/>
      <c r="B307" s="7"/>
      <c r="C307" s="26"/>
      <c r="D307" s="26"/>
      <c r="E307" s="26"/>
      <c r="F307" s="26"/>
      <c r="G307" s="26"/>
      <c r="H307" s="26"/>
      <c r="I307" s="7"/>
      <c r="J307" s="7"/>
    </row>
    <row r="308" spans="1:10">
      <c r="A308" s="95"/>
      <c r="B308" s="7"/>
      <c r="C308" s="26"/>
      <c r="D308" s="26"/>
      <c r="E308" s="26"/>
      <c r="F308" s="26"/>
      <c r="G308" s="26"/>
      <c r="H308" s="26"/>
      <c r="I308" s="7"/>
      <c r="J308" s="7"/>
    </row>
    <row r="309" spans="1:10">
      <c r="A309" s="95"/>
      <c r="B309" s="7"/>
      <c r="C309" s="26"/>
      <c r="D309" s="26"/>
      <c r="E309" s="26"/>
      <c r="F309" s="26"/>
      <c r="G309" s="26"/>
      <c r="H309" s="26"/>
      <c r="I309" s="7"/>
      <c r="J309" s="7"/>
    </row>
    <row r="310" spans="1:10">
      <c r="A310" s="95"/>
      <c r="B310" s="7"/>
      <c r="C310" s="26"/>
      <c r="D310" s="26"/>
      <c r="E310" s="26"/>
      <c r="F310" s="26"/>
      <c r="G310" s="26"/>
      <c r="H310" s="26"/>
      <c r="I310" s="7"/>
      <c r="J310" s="7"/>
    </row>
    <row r="311" spans="1:10">
      <c r="A311" s="95"/>
      <c r="B311" s="7"/>
      <c r="C311" s="26"/>
      <c r="D311" s="26"/>
      <c r="E311" s="26"/>
      <c r="F311" s="26"/>
      <c r="G311" s="26"/>
      <c r="H311" s="26"/>
      <c r="I311" s="7"/>
      <c r="J311" s="7"/>
    </row>
    <row r="312" spans="1:10">
      <c r="A312" s="95"/>
      <c r="B312" s="7"/>
      <c r="C312" s="26"/>
      <c r="D312" s="26"/>
      <c r="E312" s="26"/>
      <c r="F312" s="26"/>
      <c r="G312" s="26"/>
      <c r="H312" s="26"/>
      <c r="I312" s="7"/>
      <c r="J312" s="7"/>
    </row>
    <row r="313" spans="1:10">
      <c r="A313" s="95"/>
      <c r="B313" s="7"/>
      <c r="C313" s="26"/>
      <c r="D313" s="26"/>
      <c r="E313" s="26"/>
      <c r="F313" s="26"/>
      <c r="G313" s="26"/>
      <c r="H313" s="26"/>
      <c r="I313" s="7"/>
      <c r="J313" s="7"/>
    </row>
    <row r="314" spans="1:10">
      <c r="A314" s="95"/>
      <c r="B314" s="7"/>
      <c r="C314" s="26"/>
      <c r="D314" s="26"/>
      <c r="E314" s="26"/>
      <c r="F314" s="26"/>
      <c r="G314" s="26"/>
      <c r="H314" s="26"/>
      <c r="I314" s="7"/>
      <c r="J314" s="7"/>
    </row>
    <row r="315" spans="1:10">
      <c r="A315" s="95"/>
      <c r="B315" s="7"/>
      <c r="C315" s="26"/>
      <c r="D315" s="26"/>
      <c r="E315" s="26"/>
      <c r="F315" s="26"/>
      <c r="G315" s="26"/>
      <c r="H315" s="26"/>
      <c r="I315" s="7"/>
      <c r="J315" s="7"/>
    </row>
    <row r="316" spans="1:10">
      <c r="A316" s="95"/>
      <c r="B316" s="7"/>
      <c r="C316" s="26"/>
      <c r="D316" s="26"/>
      <c r="E316" s="26"/>
      <c r="F316" s="26"/>
      <c r="G316" s="26"/>
      <c r="H316" s="26"/>
      <c r="I316" s="7"/>
      <c r="J316" s="7"/>
    </row>
    <row r="317" spans="1:10">
      <c r="A317" s="95"/>
      <c r="B317" s="7"/>
      <c r="C317" s="26"/>
      <c r="D317" s="26"/>
      <c r="E317" s="26"/>
      <c r="F317" s="26"/>
      <c r="G317" s="26"/>
      <c r="H317" s="26"/>
      <c r="I317" s="7"/>
      <c r="J317" s="7"/>
    </row>
    <row r="318" spans="1:10">
      <c r="A318" s="95"/>
      <c r="B318" s="7"/>
      <c r="C318" s="26"/>
      <c r="D318" s="26"/>
      <c r="E318" s="26"/>
      <c r="F318" s="26"/>
      <c r="G318" s="26"/>
      <c r="H318" s="26"/>
      <c r="I318" s="7"/>
      <c r="J318" s="7"/>
    </row>
    <row r="319" spans="1:10">
      <c r="A319" s="95"/>
      <c r="B319" s="7"/>
      <c r="C319" s="26"/>
      <c r="D319" s="26"/>
      <c r="E319" s="26"/>
      <c r="F319" s="26"/>
      <c r="G319" s="26"/>
      <c r="H319" s="26"/>
      <c r="I319" s="7"/>
      <c r="J319" s="7"/>
    </row>
    <row r="320" spans="1:10">
      <c r="A320" s="95"/>
      <c r="B320" s="7"/>
      <c r="C320" s="26"/>
      <c r="D320" s="26"/>
      <c r="E320" s="26"/>
      <c r="F320" s="26"/>
      <c r="G320" s="26"/>
      <c r="H320" s="26"/>
      <c r="I320" s="7"/>
      <c r="J320" s="7"/>
    </row>
    <row r="321" spans="1:11" ht="22.5" customHeight="1">
      <c r="A321" s="95"/>
      <c r="B321" s="7"/>
      <c r="C321" s="26"/>
      <c r="D321" s="26"/>
      <c r="E321" s="26"/>
      <c r="F321" s="26"/>
      <c r="G321" s="26"/>
      <c r="H321" s="26"/>
      <c r="I321" s="7"/>
      <c r="J321" s="7"/>
    </row>
    <row r="322" spans="1:11">
      <c r="A322" s="95"/>
      <c r="B322" s="7"/>
      <c r="C322" s="26"/>
      <c r="D322" s="26"/>
      <c r="E322" s="26"/>
      <c r="F322" s="26"/>
      <c r="G322" s="26"/>
      <c r="H322" s="26"/>
      <c r="I322" s="7"/>
      <c r="J322" s="7"/>
    </row>
    <row r="323" spans="1:11">
      <c r="A323" s="95"/>
      <c r="B323" s="7"/>
      <c r="C323" s="26"/>
      <c r="D323" s="26"/>
      <c r="E323" s="26"/>
      <c r="F323" s="26"/>
      <c r="G323" s="26"/>
      <c r="H323" s="26"/>
      <c r="I323" s="7"/>
      <c r="J323" s="777"/>
      <c r="K323" s="777"/>
    </row>
    <row r="324" spans="1:11" ht="15.75" thickBot="1">
      <c r="A324" s="102"/>
      <c r="B324" s="101"/>
      <c r="C324" s="274"/>
      <c r="D324" s="274"/>
      <c r="E324" s="274"/>
      <c r="F324" s="274"/>
      <c r="G324" s="274"/>
      <c r="H324" s="274"/>
      <c r="I324" s="101"/>
      <c r="J324" s="101"/>
      <c r="K324" s="166"/>
    </row>
    <row r="325" spans="1:11" ht="18.75">
      <c r="A325" s="95"/>
      <c r="B325" s="7"/>
      <c r="C325" s="501"/>
      <c r="D325" s="501"/>
      <c r="E325" s="501"/>
      <c r="F325" s="501"/>
      <c r="G325" s="501"/>
      <c r="H325" s="217"/>
      <c r="I325" s="99"/>
      <c r="J325" s="98"/>
      <c r="K325" s="162"/>
    </row>
    <row r="326" spans="1:11" ht="15" customHeight="1">
      <c r="A326" s="95"/>
      <c r="B326" s="7"/>
      <c r="C326" s="502"/>
      <c r="D326" s="502"/>
      <c r="E326" s="502"/>
      <c r="F326" s="502"/>
      <c r="G326" s="502"/>
      <c r="H326" s="216"/>
      <c r="I326" s="631"/>
      <c r="J326" s="718"/>
      <c r="K326" s="162"/>
    </row>
    <row r="327" spans="1:11" ht="15" customHeight="1">
      <c r="A327" s="95"/>
      <c r="B327" s="7"/>
      <c r="C327" s="502"/>
      <c r="D327" s="502"/>
      <c r="E327" s="502"/>
      <c r="F327" s="502"/>
      <c r="G327" s="502"/>
      <c r="H327" s="216"/>
      <c r="I327" s="631"/>
      <c r="J327" s="718"/>
      <c r="K327" s="162"/>
    </row>
    <row r="328" spans="1:11" ht="15.75" thickBot="1">
      <c r="A328" s="95"/>
      <c r="B328" s="7"/>
      <c r="C328" s="7"/>
      <c r="D328" s="7"/>
      <c r="E328" s="7"/>
      <c r="F328" s="7"/>
      <c r="G328" s="7"/>
      <c r="H328" s="7"/>
      <c r="I328" s="97"/>
      <c r="J328" s="273"/>
      <c r="K328" s="162"/>
    </row>
    <row r="329" spans="1:11">
      <c r="A329" s="95"/>
      <c r="B329" s="7"/>
      <c r="C329" s="214"/>
      <c r="D329" s="214"/>
      <c r="E329" s="214"/>
      <c r="F329" s="214"/>
      <c r="G329" s="214"/>
      <c r="H329" s="214"/>
      <c r="I329" s="214"/>
      <c r="J329" s="7"/>
      <c r="K329" s="162"/>
    </row>
    <row r="330" spans="1:11">
      <c r="A330" s="93"/>
      <c r="B330" s="92"/>
      <c r="C330" s="504"/>
      <c r="D330" s="504"/>
      <c r="E330" s="504"/>
      <c r="F330" s="504"/>
      <c r="G330" s="504"/>
      <c r="H330" s="212"/>
      <c r="I330" s="92"/>
      <c r="J330" s="211"/>
      <c r="K330" s="174"/>
    </row>
    <row r="378" spans="10:11">
      <c r="J378" s="777"/>
      <c r="K378" s="777"/>
    </row>
  </sheetData>
  <mergeCells count="38">
    <mergeCell ref="J378:K378"/>
    <mergeCell ref="C2:G2"/>
    <mergeCell ref="C3:G4"/>
    <mergeCell ref="I3:J4"/>
    <mergeCell ref="C7:G7"/>
    <mergeCell ref="C52:G52"/>
    <mergeCell ref="C53:G54"/>
    <mergeCell ref="I53:J54"/>
    <mergeCell ref="C57:G57"/>
    <mergeCell ref="C107:G107"/>
    <mergeCell ref="C325:G325"/>
    <mergeCell ref="C163:G164"/>
    <mergeCell ref="I163:J164"/>
    <mergeCell ref="C167:G167"/>
    <mergeCell ref="C216:G216"/>
    <mergeCell ref="C217:G218"/>
    <mergeCell ref="I217:J218"/>
    <mergeCell ref="J214:K214"/>
    <mergeCell ref="J268:K268"/>
    <mergeCell ref="J323:K323"/>
    <mergeCell ref="A8:B8"/>
    <mergeCell ref="A10:I18"/>
    <mergeCell ref="C108:G109"/>
    <mergeCell ref="I108:J109"/>
    <mergeCell ref="C112:G112"/>
    <mergeCell ref="C162:G162"/>
    <mergeCell ref="J105:K105"/>
    <mergeCell ref="J160:K160"/>
    <mergeCell ref="A62:I70"/>
    <mergeCell ref="A71:I71"/>
    <mergeCell ref="C326:G327"/>
    <mergeCell ref="I326:J327"/>
    <mergeCell ref="C330:G330"/>
    <mergeCell ref="C221:G221"/>
    <mergeCell ref="C270:G270"/>
    <mergeCell ref="C271:G272"/>
    <mergeCell ref="I271:J272"/>
    <mergeCell ref="C275:G275"/>
  </mergeCells>
  <pageMargins left="0.25" right="0.25" top="0.75" bottom="0.75" header="0.3" footer="0.3"/>
  <pageSetup paperSize="9" scale="99" orientation="portrait" horizontalDpi="1200" verticalDpi="1200" r:id="rId1"/>
  <rowBreaks count="1" manualBreakCount="1">
    <brk id="50"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election activeCell="E4" sqref="E4"/>
    </sheetView>
  </sheetViews>
  <sheetFormatPr defaultRowHeight="15"/>
  <cols>
    <col min="1" max="1" width="11.42578125" style="389" bestFit="1" customWidth="1"/>
    <col min="2" max="3" width="9.140625" style="389"/>
    <col min="4" max="5" width="10" style="389" bestFit="1" customWidth="1"/>
    <col min="6" max="6" width="11.5703125" style="389" customWidth="1"/>
    <col min="7" max="7" width="9.140625" style="389"/>
    <col min="8" max="8" width="14" style="389" bestFit="1" customWidth="1"/>
    <col min="9" max="16384" width="9.140625" style="389"/>
  </cols>
  <sheetData>
    <row r="1" spans="1:20">
      <c r="T1" s="391">
        <f>H8</f>
        <v>32.114818210165261</v>
      </c>
    </row>
    <row r="3" spans="1:20" ht="23.25">
      <c r="A3" s="397" t="s">
        <v>421</v>
      </c>
      <c r="B3" s="397" t="s">
        <v>420</v>
      </c>
      <c r="C3" s="398" t="s">
        <v>419</v>
      </c>
      <c r="D3" s="397" t="s">
        <v>402</v>
      </c>
      <c r="E3" s="397" t="s">
        <v>418</v>
      </c>
      <c r="F3" s="397" t="s">
        <v>417</v>
      </c>
    </row>
    <row r="4" spans="1:20" ht="19.5">
      <c r="A4" s="396">
        <f>'1'!C16</f>
        <v>9.34</v>
      </c>
      <c r="B4" s="396">
        <f>'1'!E16</f>
        <v>9.65</v>
      </c>
      <c r="C4" s="395">
        <v>18.010000000000002</v>
      </c>
      <c r="D4" s="395">
        <v>160.35</v>
      </c>
      <c r="E4" s="394">
        <v>41.73</v>
      </c>
      <c r="F4" s="393">
        <f>SUM(A4-B4)*C4/D4</f>
        <v>-3.4818210165263548E-2</v>
      </c>
    </row>
    <row r="6" spans="1:20" ht="15" customHeight="1">
      <c r="A6" s="792" t="s">
        <v>416</v>
      </c>
      <c r="B6" s="792"/>
      <c r="C6" s="793" t="s">
        <v>415</v>
      </c>
      <c r="D6" s="795"/>
      <c r="E6" s="392"/>
      <c r="F6" s="392"/>
    </row>
    <row r="7" spans="1:20" ht="15" customHeight="1" thickBot="1">
      <c r="A7" s="792"/>
      <c r="B7" s="792"/>
      <c r="C7" s="794"/>
      <c r="D7" s="795"/>
      <c r="E7" s="392"/>
      <c r="F7" s="392"/>
    </row>
    <row r="8" spans="1:20" ht="15" customHeight="1">
      <c r="A8" s="792"/>
      <c r="B8" s="792"/>
      <c r="C8" s="796" t="s">
        <v>402</v>
      </c>
      <c r="D8" s="795"/>
      <c r="E8" s="392"/>
      <c r="F8" s="392"/>
      <c r="G8" s="790" t="s">
        <v>414</v>
      </c>
      <c r="H8" s="400">
        <f>SUM(E4-B4-F4)</f>
        <v>32.114818210165261</v>
      </c>
    </row>
    <row r="9" spans="1:20" ht="15" customHeight="1" thickBot="1">
      <c r="A9" s="792"/>
      <c r="B9" s="792"/>
      <c r="C9" s="792"/>
      <c r="D9" s="795"/>
      <c r="E9" s="392"/>
      <c r="F9" s="392"/>
      <c r="G9" s="791"/>
      <c r="H9" s="401"/>
    </row>
    <row r="10" spans="1:20">
      <c r="A10" s="392"/>
      <c r="B10" s="392"/>
      <c r="C10" s="392"/>
      <c r="D10" s="392"/>
      <c r="E10" s="392"/>
      <c r="F10" s="392"/>
    </row>
    <row r="11" spans="1:20" ht="15" customHeight="1">
      <c r="A11" s="792" t="s">
        <v>413</v>
      </c>
      <c r="B11" s="792"/>
      <c r="C11" s="792" t="s">
        <v>412</v>
      </c>
      <c r="D11" s="792"/>
      <c r="E11" s="792"/>
      <c r="F11" s="792"/>
    </row>
    <row r="12" spans="1:20" ht="15" customHeight="1">
      <c r="A12" s="792"/>
      <c r="B12" s="792"/>
      <c r="C12" s="792"/>
      <c r="D12" s="792"/>
      <c r="E12" s="792"/>
      <c r="F12" s="792"/>
    </row>
    <row r="13" spans="1:20">
      <c r="H13" s="391"/>
    </row>
    <row r="14" spans="1:20">
      <c r="B14" s="389" t="s">
        <v>411</v>
      </c>
    </row>
    <row r="15" spans="1:20">
      <c r="B15" s="389" t="s">
        <v>410</v>
      </c>
    </row>
    <row r="16" spans="1:20">
      <c r="B16" s="389" t="s">
        <v>409</v>
      </c>
    </row>
    <row r="17" spans="2:2">
      <c r="B17" s="389" t="s">
        <v>408</v>
      </c>
    </row>
    <row r="18" spans="2:2">
      <c r="B18" s="389" t="s">
        <v>407</v>
      </c>
    </row>
    <row r="19" spans="2:2">
      <c r="B19" s="389" t="s">
        <v>406</v>
      </c>
    </row>
    <row r="20" spans="2:2">
      <c r="B20" s="389" t="s">
        <v>405</v>
      </c>
    </row>
    <row r="21" spans="2:2">
      <c r="B21" s="389" t="s">
        <v>404</v>
      </c>
    </row>
    <row r="22" spans="2:2">
      <c r="B22" s="389" t="s">
        <v>403</v>
      </c>
    </row>
    <row r="23" spans="2:2">
      <c r="B23" s="390" t="s">
        <v>402</v>
      </c>
    </row>
    <row r="24" spans="2:2">
      <c r="B24" s="389" t="s">
        <v>401</v>
      </c>
    </row>
    <row r="25" spans="2:2">
      <c r="B25" s="389" t="s">
        <v>400</v>
      </c>
    </row>
    <row r="27" spans="2:2">
      <c r="B27" s="389" t="s">
        <v>399</v>
      </c>
    </row>
  </sheetData>
  <mergeCells count="8">
    <mergeCell ref="G8:G9"/>
    <mergeCell ref="A11:B12"/>
    <mergeCell ref="C11:F12"/>
    <mergeCell ref="A6:B9"/>
    <mergeCell ref="C6:C7"/>
    <mergeCell ref="D6:D7"/>
    <mergeCell ref="C8:C9"/>
    <mergeCell ref="D8:D9"/>
  </mergeCells>
  <pageMargins left="0.7" right="0.7" top="0.75" bottom="0.75" header="0.3" footer="0.3"/>
  <pageSetup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H16" sqref="H16"/>
    </sheetView>
  </sheetViews>
  <sheetFormatPr defaultRowHeight="15"/>
  <cols>
    <col min="1" max="1" width="11.42578125" style="389" bestFit="1" customWidth="1"/>
    <col min="2" max="3" width="9.140625" style="389"/>
    <col min="4" max="5" width="10" style="389" bestFit="1" customWidth="1"/>
    <col min="6" max="6" width="11.5703125" style="389" customWidth="1"/>
    <col min="7" max="7" width="9.140625" style="389"/>
    <col min="8" max="8" width="14" style="389" bestFit="1" customWidth="1"/>
    <col min="9" max="16384" width="9.140625" style="389"/>
  </cols>
  <sheetData>
    <row r="1" spans="1:19">
      <c r="S1" s="391">
        <f>H8</f>
        <v>32.282897411911442</v>
      </c>
    </row>
    <row r="3" spans="1:19" ht="23.25">
      <c r="A3" s="397" t="s">
        <v>421</v>
      </c>
      <c r="B3" s="397" t="s">
        <v>420</v>
      </c>
      <c r="C3" s="398" t="s">
        <v>419</v>
      </c>
      <c r="D3" s="397" t="s">
        <v>402</v>
      </c>
      <c r="E3" s="397" t="s">
        <v>418</v>
      </c>
      <c r="F3" s="397" t="s">
        <v>417</v>
      </c>
    </row>
    <row r="4" spans="1:19" ht="19.5">
      <c r="A4" s="396">
        <f>'1'!I16</f>
        <v>8.9499999999999993</v>
      </c>
      <c r="B4" s="396">
        <f>'1'!K16</f>
        <v>9.51</v>
      </c>
      <c r="C4" s="395">
        <v>18.010000000000002</v>
      </c>
      <c r="D4" s="395">
        <v>160.35</v>
      </c>
      <c r="E4" s="394">
        <v>41.73</v>
      </c>
      <c r="F4" s="393">
        <f>SUM(A4-B4)*C4/D4</f>
        <v>-6.2897411911443782E-2</v>
      </c>
    </row>
    <row r="6" spans="1:19" ht="15" customHeight="1">
      <c r="A6" s="792" t="s">
        <v>416</v>
      </c>
      <c r="B6" s="792"/>
      <c r="C6" s="793" t="s">
        <v>415</v>
      </c>
      <c r="D6" s="795"/>
      <c r="E6" s="392"/>
      <c r="F6" s="392"/>
    </row>
    <row r="7" spans="1:19" ht="15" customHeight="1" thickBot="1">
      <c r="A7" s="792"/>
      <c r="B7" s="792"/>
      <c r="C7" s="794"/>
      <c r="D7" s="795"/>
      <c r="E7" s="392"/>
      <c r="F7" s="392"/>
    </row>
    <row r="8" spans="1:19" ht="15" customHeight="1">
      <c r="A8" s="792"/>
      <c r="B8" s="792"/>
      <c r="C8" s="796" t="s">
        <v>402</v>
      </c>
      <c r="D8" s="795"/>
      <c r="E8" s="392"/>
      <c r="F8" s="392"/>
      <c r="G8" s="790" t="s">
        <v>414</v>
      </c>
      <c r="H8" s="400">
        <f>SUM(E4-B4-F4)</f>
        <v>32.282897411911442</v>
      </c>
    </row>
    <row r="9" spans="1:19" ht="15" customHeight="1" thickBot="1">
      <c r="A9" s="792"/>
      <c r="B9" s="792"/>
      <c r="C9" s="792"/>
      <c r="D9" s="795"/>
      <c r="E9" s="392"/>
      <c r="F9" s="392"/>
      <c r="G9" s="791"/>
      <c r="H9" s="401"/>
    </row>
    <row r="10" spans="1:19">
      <c r="A10" s="392"/>
      <c r="B10" s="392"/>
      <c r="C10" s="392"/>
      <c r="D10" s="392"/>
      <c r="E10" s="392"/>
      <c r="F10" s="392"/>
    </row>
    <row r="11" spans="1:19" ht="15" customHeight="1">
      <c r="A11" s="792" t="s">
        <v>413</v>
      </c>
      <c r="B11" s="792"/>
      <c r="C11" s="792" t="s">
        <v>412</v>
      </c>
      <c r="D11" s="792"/>
      <c r="E11" s="792"/>
      <c r="F11" s="792"/>
    </row>
    <row r="12" spans="1:19" ht="15" customHeight="1">
      <c r="A12" s="792"/>
      <c r="B12" s="792"/>
      <c r="C12" s="792"/>
      <c r="D12" s="792"/>
      <c r="E12" s="792"/>
      <c r="F12" s="792"/>
    </row>
    <row r="14" spans="1:19">
      <c r="B14" s="389" t="s">
        <v>411</v>
      </c>
    </row>
    <row r="15" spans="1:19">
      <c r="B15" s="389" t="s">
        <v>410</v>
      </c>
    </row>
    <row r="16" spans="1:19">
      <c r="B16" s="389" t="s">
        <v>409</v>
      </c>
    </row>
    <row r="17" spans="2:10">
      <c r="B17" s="389" t="s">
        <v>408</v>
      </c>
    </row>
    <row r="18" spans="2:10">
      <c r="B18" s="389" t="s">
        <v>407</v>
      </c>
      <c r="J18" s="389" t="e">
        <f>#REF!</f>
        <v>#REF!</v>
      </c>
    </row>
    <row r="19" spans="2:10">
      <c r="B19" s="389" t="s">
        <v>406</v>
      </c>
    </row>
    <row r="20" spans="2:10">
      <c r="B20" s="389" t="s">
        <v>405</v>
      </c>
    </row>
    <row r="21" spans="2:10">
      <c r="B21" s="389" t="s">
        <v>404</v>
      </c>
    </row>
    <row r="22" spans="2:10">
      <c r="B22" s="389" t="s">
        <v>403</v>
      </c>
    </row>
    <row r="23" spans="2:10">
      <c r="B23" s="390" t="s">
        <v>402</v>
      </c>
    </row>
    <row r="24" spans="2:10">
      <c r="B24" s="389" t="s">
        <v>401</v>
      </c>
    </row>
    <row r="25" spans="2:10">
      <c r="B25" s="389" t="s">
        <v>400</v>
      </c>
    </row>
    <row r="27" spans="2:10">
      <c r="B27" s="389" t="s">
        <v>399</v>
      </c>
    </row>
  </sheetData>
  <mergeCells count="8">
    <mergeCell ref="G8:G9"/>
    <mergeCell ref="A11:B12"/>
    <mergeCell ref="C11:F12"/>
    <mergeCell ref="A6:B9"/>
    <mergeCell ref="C6:C7"/>
    <mergeCell ref="D6:D7"/>
    <mergeCell ref="C8:C9"/>
    <mergeCell ref="D8:D9"/>
  </mergeCells>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
  <sheetViews>
    <sheetView showGridLines="0" topLeftCell="A29" zoomScale="85" zoomScaleNormal="85" workbookViewId="0">
      <selection activeCell="E15" sqref="E15"/>
    </sheetView>
  </sheetViews>
  <sheetFormatPr defaultRowHeight="12.75"/>
  <cols>
    <col min="1" max="1" width="0.85546875" style="296" customWidth="1"/>
    <col min="2" max="2" width="2.7109375" style="296" customWidth="1"/>
    <col min="3" max="3" width="6.85546875" style="296" customWidth="1"/>
    <col min="4" max="4" width="16.7109375" style="296" customWidth="1"/>
    <col min="5" max="5" width="20.42578125" style="296" customWidth="1"/>
    <col min="6" max="6" width="8.5703125" style="296" customWidth="1"/>
    <col min="7" max="7" width="3.42578125" style="296" customWidth="1"/>
    <col min="8" max="8" width="5.28515625" style="296" customWidth="1"/>
    <col min="9" max="10" width="8.5703125" style="296" customWidth="1"/>
    <col min="11" max="11" width="7.85546875" style="296" customWidth="1"/>
    <col min="12" max="12" width="2.7109375" style="296" customWidth="1"/>
    <col min="13" max="13" width="0.85546875" style="296" customWidth="1"/>
    <col min="14" max="14" width="2.7109375" style="296" customWidth="1"/>
    <col min="15" max="256" width="9.140625" style="296"/>
    <col min="257" max="257" width="0.85546875" style="296" customWidth="1"/>
    <col min="258" max="258" width="2.7109375" style="296" customWidth="1"/>
    <col min="259" max="259" width="6.85546875" style="296" customWidth="1"/>
    <col min="260" max="260" width="16.7109375" style="296" customWidth="1"/>
    <col min="261" max="261" width="20.42578125" style="296" customWidth="1"/>
    <col min="262" max="262" width="8.5703125" style="296" customWidth="1"/>
    <col min="263" max="264" width="4.28515625" style="296" customWidth="1"/>
    <col min="265" max="266" width="8.5703125" style="296" customWidth="1"/>
    <col min="267" max="267" width="9" style="296" customWidth="1"/>
    <col min="268" max="268" width="2.7109375" style="296" customWidth="1"/>
    <col min="269" max="269" width="0.85546875" style="296" customWidth="1"/>
    <col min="270" max="270" width="2.7109375" style="296" customWidth="1"/>
    <col min="271" max="512" width="9.140625" style="296"/>
    <col min="513" max="513" width="0.85546875" style="296" customWidth="1"/>
    <col min="514" max="514" width="2.7109375" style="296" customWidth="1"/>
    <col min="515" max="515" width="6.85546875" style="296" customWidth="1"/>
    <col min="516" max="516" width="16.7109375" style="296" customWidth="1"/>
    <col min="517" max="517" width="20.42578125" style="296" customWidth="1"/>
    <col min="518" max="518" width="8.5703125" style="296" customWidth="1"/>
    <col min="519" max="520" width="4.28515625" style="296" customWidth="1"/>
    <col min="521" max="522" width="8.5703125" style="296" customWidth="1"/>
    <col min="523" max="523" width="9" style="296" customWidth="1"/>
    <col min="524" max="524" width="2.7109375" style="296" customWidth="1"/>
    <col min="525" max="525" width="0.85546875" style="296" customWidth="1"/>
    <col min="526" max="526" width="2.7109375" style="296" customWidth="1"/>
    <col min="527" max="768" width="9.140625" style="296"/>
    <col min="769" max="769" width="0.85546875" style="296" customWidth="1"/>
    <col min="770" max="770" width="2.7109375" style="296" customWidth="1"/>
    <col min="771" max="771" width="6.85546875" style="296" customWidth="1"/>
    <col min="772" max="772" width="16.7109375" style="296" customWidth="1"/>
    <col min="773" max="773" width="20.42578125" style="296" customWidth="1"/>
    <col min="774" max="774" width="8.5703125" style="296" customWidth="1"/>
    <col min="775" max="776" width="4.28515625" style="296" customWidth="1"/>
    <col min="777" max="778" width="8.5703125" style="296" customWidth="1"/>
    <col min="779" max="779" width="9" style="296" customWidth="1"/>
    <col min="780" max="780" width="2.7109375" style="296" customWidth="1"/>
    <col min="781" max="781" width="0.85546875" style="296" customWidth="1"/>
    <col min="782" max="782" width="2.7109375" style="296" customWidth="1"/>
    <col min="783" max="1024" width="9.140625" style="296"/>
    <col min="1025" max="1025" width="0.85546875" style="296" customWidth="1"/>
    <col min="1026" max="1026" width="2.7109375" style="296" customWidth="1"/>
    <col min="1027" max="1027" width="6.85546875" style="296" customWidth="1"/>
    <col min="1028" max="1028" width="16.7109375" style="296" customWidth="1"/>
    <col min="1029" max="1029" width="20.42578125" style="296" customWidth="1"/>
    <col min="1030" max="1030" width="8.5703125" style="296" customWidth="1"/>
    <col min="1031" max="1032" width="4.28515625" style="296" customWidth="1"/>
    <col min="1033" max="1034" width="8.5703125" style="296" customWidth="1"/>
    <col min="1035" max="1035" width="9" style="296" customWidth="1"/>
    <col min="1036" max="1036" width="2.7109375" style="296" customWidth="1"/>
    <col min="1037" max="1037" width="0.85546875" style="296" customWidth="1"/>
    <col min="1038" max="1038" width="2.7109375" style="296" customWidth="1"/>
    <col min="1039" max="1280" width="9.140625" style="296"/>
    <col min="1281" max="1281" width="0.85546875" style="296" customWidth="1"/>
    <col min="1282" max="1282" width="2.7109375" style="296" customWidth="1"/>
    <col min="1283" max="1283" width="6.85546875" style="296" customWidth="1"/>
    <col min="1284" max="1284" width="16.7109375" style="296" customWidth="1"/>
    <col min="1285" max="1285" width="20.42578125" style="296" customWidth="1"/>
    <col min="1286" max="1286" width="8.5703125" style="296" customWidth="1"/>
    <col min="1287" max="1288" width="4.28515625" style="296" customWidth="1"/>
    <col min="1289" max="1290" width="8.5703125" style="296" customWidth="1"/>
    <col min="1291" max="1291" width="9" style="296" customWidth="1"/>
    <col min="1292" max="1292" width="2.7109375" style="296" customWidth="1"/>
    <col min="1293" max="1293" width="0.85546875" style="296" customWidth="1"/>
    <col min="1294" max="1294" width="2.7109375" style="296" customWidth="1"/>
    <col min="1295" max="1536" width="9.140625" style="296"/>
    <col min="1537" max="1537" width="0.85546875" style="296" customWidth="1"/>
    <col min="1538" max="1538" width="2.7109375" style="296" customWidth="1"/>
    <col min="1539" max="1539" width="6.85546875" style="296" customWidth="1"/>
    <col min="1540" max="1540" width="16.7109375" style="296" customWidth="1"/>
    <col min="1541" max="1541" width="20.42578125" style="296" customWidth="1"/>
    <col min="1542" max="1542" width="8.5703125" style="296" customWidth="1"/>
    <col min="1543" max="1544" width="4.28515625" style="296" customWidth="1"/>
    <col min="1545" max="1546" width="8.5703125" style="296" customWidth="1"/>
    <col min="1547" max="1547" width="9" style="296" customWidth="1"/>
    <col min="1548" max="1548" width="2.7109375" style="296" customWidth="1"/>
    <col min="1549" max="1549" width="0.85546875" style="296" customWidth="1"/>
    <col min="1550" max="1550" width="2.7109375" style="296" customWidth="1"/>
    <col min="1551" max="1792" width="9.140625" style="296"/>
    <col min="1793" max="1793" width="0.85546875" style="296" customWidth="1"/>
    <col min="1794" max="1794" width="2.7109375" style="296" customWidth="1"/>
    <col min="1795" max="1795" width="6.85546875" style="296" customWidth="1"/>
    <col min="1796" max="1796" width="16.7109375" style="296" customWidth="1"/>
    <col min="1797" max="1797" width="20.42578125" style="296" customWidth="1"/>
    <col min="1798" max="1798" width="8.5703125" style="296" customWidth="1"/>
    <col min="1799" max="1800" width="4.28515625" style="296" customWidth="1"/>
    <col min="1801" max="1802" width="8.5703125" style="296" customWidth="1"/>
    <col min="1803" max="1803" width="9" style="296" customWidth="1"/>
    <col min="1804" max="1804" width="2.7109375" style="296" customWidth="1"/>
    <col min="1805" max="1805" width="0.85546875" style="296" customWidth="1"/>
    <col min="1806" max="1806" width="2.7109375" style="296" customWidth="1"/>
    <col min="1807" max="2048" width="9.140625" style="296"/>
    <col min="2049" max="2049" width="0.85546875" style="296" customWidth="1"/>
    <col min="2050" max="2050" width="2.7109375" style="296" customWidth="1"/>
    <col min="2051" max="2051" width="6.85546875" style="296" customWidth="1"/>
    <col min="2052" max="2052" width="16.7109375" style="296" customWidth="1"/>
    <col min="2053" max="2053" width="20.42578125" style="296" customWidth="1"/>
    <col min="2054" max="2054" width="8.5703125" style="296" customWidth="1"/>
    <col min="2055" max="2056" width="4.28515625" style="296" customWidth="1"/>
    <col min="2057" max="2058" width="8.5703125" style="296" customWidth="1"/>
    <col min="2059" max="2059" width="9" style="296" customWidth="1"/>
    <col min="2060" max="2060" width="2.7109375" style="296" customWidth="1"/>
    <col min="2061" max="2061" width="0.85546875" style="296" customWidth="1"/>
    <col min="2062" max="2062" width="2.7109375" style="296" customWidth="1"/>
    <col min="2063" max="2304" width="9.140625" style="296"/>
    <col min="2305" max="2305" width="0.85546875" style="296" customWidth="1"/>
    <col min="2306" max="2306" width="2.7109375" style="296" customWidth="1"/>
    <col min="2307" max="2307" width="6.85546875" style="296" customWidth="1"/>
    <col min="2308" max="2308" width="16.7109375" style="296" customWidth="1"/>
    <col min="2309" max="2309" width="20.42578125" style="296" customWidth="1"/>
    <col min="2310" max="2310" width="8.5703125" style="296" customWidth="1"/>
    <col min="2311" max="2312" width="4.28515625" style="296" customWidth="1"/>
    <col min="2313" max="2314" width="8.5703125" style="296" customWidth="1"/>
    <col min="2315" max="2315" width="9" style="296" customWidth="1"/>
    <col min="2316" max="2316" width="2.7109375" style="296" customWidth="1"/>
    <col min="2317" max="2317" width="0.85546875" style="296" customWidth="1"/>
    <col min="2318" max="2318" width="2.7109375" style="296" customWidth="1"/>
    <col min="2319" max="2560" width="9.140625" style="296"/>
    <col min="2561" max="2561" width="0.85546875" style="296" customWidth="1"/>
    <col min="2562" max="2562" width="2.7109375" style="296" customWidth="1"/>
    <col min="2563" max="2563" width="6.85546875" style="296" customWidth="1"/>
    <col min="2564" max="2564" width="16.7109375" style="296" customWidth="1"/>
    <col min="2565" max="2565" width="20.42578125" style="296" customWidth="1"/>
    <col min="2566" max="2566" width="8.5703125" style="296" customWidth="1"/>
    <col min="2567" max="2568" width="4.28515625" style="296" customWidth="1"/>
    <col min="2569" max="2570" width="8.5703125" style="296" customWidth="1"/>
    <col min="2571" max="2571" width="9" style="296" customWidth="1"/>
    <col min="2572" max="2572" width="2.7109375" style="296" customWidth="1"/>
    <col min="2573" max="2573" width="0.85546875" style="296" customWidth="1"/>
    <col min="2574" max="2574" width="2.7109375" style="296" customWidth="1"/>
    <col min="2575" max="2816" width="9.140625" style="296"/>
    <col min="2817" max="2817" width="0.85546875" style="296" customWidth="1"/>
    <col min="2818" max="2818" width="2.7109375" style="296" customWidth="1"/>
    <col min="2819" max="2819" width="6.85546875" style="296" customWidth="1"/>
    <col min="2820" max="2820" width="16.7109375" style="296" customWidth="1"/>
    <col min="2821" max="2821" width="20.42578125" style="296" customWidth="1"/>
    <col min="2822" max="2822" width="8.5703125" style="296" customWidth="1"/>
    <col min="2823" max="2824" width="4.28515625" style="296" customWidth="1"/>
    <col min="2825" max="2826" width="8.5703125" style="296" customWidth="1"/>
    <col min="2827" max="2827" width="9" style="296" customWidth="1"/>
    <col min="2828" max="2828" width="2.7109375" style="296" customWidth="1"/>
    <col min="2829" max="2829" width="0.85546875" style="296" customWidth="1"/>
    <col min="2830" max="2830" width="2.7109375" style="296" customWidth="1"/>
    <col min="2831" max="3072" width="9.140625" style="296"/>
    <col min="3073" max="3073" width="0.85546875" style="296" customWidth="1"/>
    <col min="3074" max="3074" width="2.7109375" style="296" customWidth="1"/>
    <col min="3075" max="3075" width="6.85546875" style="296" customWidth="1"/>
    <col min="3076" max="3076" width="16.7109375" style="296" customWidth="1"/>
    <col min="3077" max="3077" width="20.42578125" style="296" customWidth="1"/>
    <col min="3078" max="3078" width="8.5703125" style="296" customWidth="1"/>
    <col min="3079" max="3080" width="4.28515625" style="296" customWidth="1"/>
    <col min="3081" max="3082" width="8.5703125" style="296" customWidth="1"/>
    <col min="3083" max="3083" width="9" style="296" customWidth="1"/>
    <col min="3084" max="3084" width="2.7109375" style="296" customWidth="1"/>
    <col min="3085" max="3085" width="0.85546875" style="296" customWidth="1"/>
    <col min="3086" max="3086" width="2.7109375" style="296" customWidth="1"/>
    <col min="3087" max="3328" width="9.140625" style="296"/>
    <col min="3329" max="3329" width="0.85546875" style="296" customWidth="1"/>
    <col min="3330" max="3330" width="2.7109375" style="296" customWidth="1"/>
    <col min="3331" max="3331" width="6.85546875" style="296" customWidth="1"/>
    <col min="3332" max="3332" width="16.7109375" style="296" customWidth="1"/>
    <col min="3333" max="3333" width="20.42578125" style="296" customWidth="1"/>
    <col min="3334" max="3334" width="8.5703125" style="296" customWidth="1"/>
    <col min="3335" max="3336" width="4.28515625" style="296" customWidth="1"/>
    <col min="3337" max="3338" width="8.5703125" style="296" customWidth="1"/>
    <col min="3339" max="3339" width="9" style="296" customWidth="1"/>
    <col min="3340" max="3340" width="2.7109375" style="296" customWidth="1"/>
    <col min="3341" max="3341" width="0.85546875" style="296" customWidth="1"/>
    <col min="3342" max="3342" width="2.7109375" style="296" customWidth="1"/>
    <col min="3343" max="3584" width="9.140625" style="296"/>
    <col min="3585" max="3585" width="0.85546875" style="296" customWidth="1"/>
    <col min="3586" max="3586" width="2.7109375" style="296" customWidth="1"/>
    <col min="3587" max="3587" width="6.85546875" style="296" customWidth="1"/>
    <col min="3588" max="3588" width="16.7109375" style="296" customWidth="1"/>
    <col min="3589" max="3589" width="20.42578125" style="296" customWidth="1"/>
    <col min="3590" max="3590" width="8.5703125" style="296" customWidth="1"/>
    <col min="3591" max="3592" width="4.28515625" style="296" customWidth="1"/>
    <col min="3593" max="3594" width="8.5703125" style="296" customWidth="1"/>
    <col min="3595" max="3595" width="9" style="296" customWidth="1"/>
    <col min="3596" max="3596" width="2.7109375" style="296" customWidth="1"/>
    <col min="3597" max="3597" width="0.85546875" style="296" customWidth="1"/>
    <col min="3598" max="3598" width="2.7109375" style="296" customWidth="1"/>
    <col min="3599" max="3840" width="9.140625" style="296"/>
    <col min="3841" max="3841" width="0.85546875" style="296" customWidth="1"/>
    <col min="3842" max="3842" width="2.7109375" style="296" customWidth="1"/>
    <col min="3843" max="3843" width="6.85546875" style="296" customWidth="1"/>
    <col min="3844" max="3844" width="16.7109375" style="296" customWidth="1"/>
    <col min="3845" max="3845" width="20.42578125" style="296" customWidth="1"/>
    <col min="3846" max="3846" width="8.5703125" style="296" customWidth="1"/>
    <col min="3847" max="3848" width="4.28515625" style="296" customWidth="1"/>
    <col min="3849" max="3850" width="8.5703125" style="296" customWidth="1"/>
    <col min="3851" max="3851" width="9" style="296" customWidth="1"/>
    <col min="3852" max="3852" width="2.7109375" style="296" customWidth="1"/>
    <col min="3853" max="3853" width="0.85546875" style="296" customWidth="1"/>
    <col min="3854" max="3854" width="2.7109375" style="296" customWidth="1"/>
    <col min="3855" max="4096" width="9.140625" style="296"/>
    <col min="4097" max="4097" width="0.85546875" style="296" customWidth="1"/>
    <col min="4098" max="4098" width="2.7109375" style="296" customWidth="1"/>
    <col min="4099" max="4099" width="6.85546875" style="296" customWidth="1"/>
    <col min="4100" max="4100" width="16.7109375" style="296" customWidth="1"/>
    <col min="4101" max="4101" width="20.42578125" style="296" customWidth="1"/>
    <col min="4102" max="4102" width="8.5703125" style="296" customWidth="1"/>
    <col min="4103" max="4104" width="4.28515625" style="296" customWidth="1"/>
    <col min="4105" max="4106" width="8.5703125" style="296" customWidth="1"/>
    <col min="4107" max="4107" width="9" style="296" customWidth="1"/>
    <col min="4108" max="4108" width="2.7109375" style="296" customWidth="1"/>
    <col min="4109" max="4109" width="0.85546875" style="296" customWidth="1"/>
    <col min="4110" max="4110" width="2.7109375" style="296" customWidth="1"/>
    <col min="4111" max="4352" width="9.140625" style="296"/>
    <col min="4353" max="4353" width="0.85546875" style="296" customWidth="1"/>
    <col min="4354" max="4354" width="2.7109375" style="296" customWidth="1"/>
    <col min="4355" max="4355" width="6.85546875" style="296" customWidth="1"/>
    <col min="4356" max="4356" width="16.7109375" style="296" customWidth="1"/>
    <col min="4357" max="4357" width="20.42578125" style="296" customWidth="1"/>
    <col min="4358" max="4358" width="8.5703125" style="296" customWidth="1"/>
    <col min="4359" max="4360" width="4.28515625" style="296" customWidth="1"/>
    <col min="4361" max="4362" width="8.5703125" style="296" customWidth="1"/>
    <col min="4363" max="4363" width="9" style="296" customWidth="1"/>
    <col min="4364" max="4364" width="2.7109375" style="296" customWidth="1"/>
    <col min="4365" max="4365" width="0.85546875" style="296" customWidth="1"/>
    <col min="4366" max="4366" width="2.7109375" style="296" customWidth="1"/>
    <col min="4367" max="4608" width="9.140625" style="296"/>
    <col min="4609" max="4609" width="0.85546875" style="296" customWidth="1"/>
    <col min="4610" max="4610" width="2.7109375" style="296" customWidth="1"/>
    <col min="4611" max="4611" width="6.85546875" style="296" customWidth="1"/>
    <col min="4612" max="4612" width="16.7109375" style="296" customWidth="1"/>
    <col min="4613" max="4613" width="20.42578125" style="296" customWidth="1"/>
    <col min="4614" max="4614" width="8.5703125" style="296" customWidth="1"/>
    <col min="4615" max="4616" width="4.28515625" style="296" customWidth="1"/>
    <col min="4617" max="4618" width="8.5703125" style="296" customWidth="1"/>
    <col min="4619" max="4619" width="9" style="296" customWidth="1"/>
    <col min="4620" max="4620" width="2.7109375" style="296" customWidth="1"/>
    <col min="4621" max="4621" width="0.85546875" style="296" customWidth="1"/>
    <col min="4622" max="4622" width="2.7109375" style="296" customWidth="1"/>
    <col min="4623" max="4864" width="9.140625" style="296"/>
    <col min="4865" max="4865" width="0.85546875" style="296" customWidth="1"/>
    <col min="4866" max="4866" width="2.7109375" style="296" customWidth="1"/>
    <col min="4867" max="4867" width="6.85546875" style="296" customWidth="1"/>
    <col min="4868" max="4868" width="16.7109375" style="296" customWidth="1"/>
    <col min="4869" max="4869" width="20.42578125" style="296" customWidth="1"/>
    <col min="4870" max="4870" width="8.5703125" style="296" customWidth="1"/>
    <col min="4871" max="4872" width="4.28515625" style="296" customWidth="1"/>
    <col min="4873" max="4874" width="8.5703125" style="296" customWidth="1"/>
    <col min="4875" max="4875" width="9" style="296" customWidth="1"/>
    <col min="4876" max="4876" width="2.7109375" style="296" customWidth="1"/>
    <col min="4877" max="4877" width="0.85546875" style="296" customWidth="1"/>
    <col min="4878" max="4878" width="2.7109375" style="296" customWidth="1"/>
    <col min="4879" max="5120" width="9.140625" style="296"/>
    <col min="5121" max="5121" width="0.85546875" style="296" customWidth="1"/>
    <col min="5122" max="5122" width="2.7109375" style="296" customWidth="1"/>
    <col min="5123" max="5123" width="6.85546875" style="296" customWidth="1"/>
    <col min="5124" max="5124" width="16.7109375" style="296" customWidth="1"/>
    <col min="5125" max="5125" width="20.42578125" style="296" customWidth="1"/>
    <col min="5126" max="5126" width="8.5703125" style="296" customWidth="1"/>
    <col min="5127" max="5128" width="4.28515625" style="296" customWidth="1"/>
    <col min="5129" max="5130" width="8.5703125" style="296" customWidth="1"/>
    <col min="5131" max="5131" width="9" style="296" customWidth="1"/>
    <col min="5132" max="5132" width="2.7109375" style="296" customWidth="1"/>
    <col min="5133" max="5133" width="0.85546875" style="296" customWidth="1"/>
    <col min="5134" max="5134" width="2.7109375" style="296" customWidth="1"/>
    <col min="5135" max="5376" width="9.140625" style="296"/>
    <col min="5377" max="5377" width="0.85546875" style="296" customWidth="1"/>
    <col min="5378" max="5378" width="2.7109375" style="296" customWidth="1"/>
    <col min="5379" max="5379" width="6.85546875" style="296" customWidth="1"/>
    <col min="5380" max="5380" width="16.7109375" style="296" customWidth="1"/>
    <col min="5381" max="5381" width="20.42578125" style="296" customWidth="1"/>
    <col min="5382" max="5382" width="8.5703125" style="296" customWidth="1"/>
    <col min="5383" max="5384" width="4.28515625" style="296" customWidth="1"/>
    <col min="5385" max="5386" width="8.5703125" style="296" customWidth="1"/>
    <col min="5387" max="5387" width="9" style="296" customWidth="1"/>
    <col min="5388" max="5388" width="2.7109375" style="296" customWidth="1"/>
    <col min="5389" max="5389" width="0.85546875" style="296" customWidth="1"/>
    <col min="5390" max="5390" width="2.7109375" style="296" customWidth="1"/>
    <col min="5391" max="5632" width="9.140625" style="296"/>
    <col min="5633" max="5633" width="0.85546875" style="296" customWidth="1"/>
    <col min="5634" max="5634" width="2.7109375" style="296" customWidth="1"/>
    <col min="5635" max="5635" width="6.85546875" style="296" customWidth="1"/>
    <col min="5636" max="5636" width="16.7109375" style="296" customWidth="1"/>
    <col min="5637" max="5637" width="20.42578125" style="296" customWidth="1"/>
    <col min="5638" max="5638" width="8.5703125" style="296" customWidth="1"/>
    <col min="5639" max="5640" width="4.28515625" style="296" customWidth="1"/>
    <col min="5641" max="5642" width="8.5703125" style="296" customWidth="1"/>
    <col min="5643" max="5643" width="9" style="296" customWidth="1"/>
    <col min="5644" max="5644" width="2.7109375" style="296" customWidth="1"/>
    <col min="5645" max="5645" width="0.85546875" style="296" customWidth="1"/>
    <col min="5646" max="5646" width="2.7109375" style="296" customWidth="1"/>
    <col min="5647" max="5888" width="9.140625" style="296"/>
    <col min="5889" max="5889" width="0.85546875" style="296" customWidth="1"/>
    <col min="5890" max="5890" width="2.7109375" style="296" customWidth="1"/>
    <col min="5891" max="5891" width="6.85546875" style="296" customWidth="1"/>
    <col min="5892" max="5892" width="16.7109375" style="296" customWidth="1"/>
    <col min="5893" max="5893" width="20.42578125" style="296" customWidth="1"/>
    <col min="5894" max="5894" width="8.5703125" style="296" customWidth="1"/>
    <col min="5895" max="5896" width="4.28515625" style="296" customWidth="1"/>
    <col min="5897" max="5898" width="8.5703125" style="296" customWidth="1"/>
    <col min="5899" max="5899" width="9" style="296" customWidth="1"/>
    <col min="5900" max="5900" width="2.7109375" style="296" customWidth="1"/>
    <col min="5901" max="5901" width="0.85546875" style="296" customWidth="1"/>
    <col min="5902" max="5902" width="2.7109375" style="296" customWidth="1"/>
    <col min="5903" max="6144" width="9.140625" style="296"/>
    <col min="6145" max="6145" width="0.85546875" style="296" customWidth="1"/>
    <col min="6146" max="6146" width="2.7109375" style="296" customWidth="1"/>
    <col min="6147" max="6147" width="6.85546875" style="296" customWidth="1"/>
    <col min="6148" max="6148" width="16.7109375" style="296" customWidth="1"/>
    <col min="6149" max="6149" width="20.42578125" style="296" customWidth="1"/>
    <col min="6150" max="6150" width="8.5703125" style="296" customWidth="1"/>
    <col min="6151" max="6152" width="4.28515625" style="296" customWidth="1"/>
    <col min="6153" max="6154" width="8.5703125" style="296" customWidth="1"/>
    <col min="6155" max="6155" width="9" style="296" customWidth="1"/>
    <col min="6156" max="6156" width="2.7109375" style="296" customWidth="1"/>
    <col min="6157" max="6157" width="0.85546875" style="296" customWidth="1"/>
    <col min="6158" max="6158" width="2.7109375" style="296" customWidth="1"/>
    <col min="6159" max="6400" width="9.140625" style="296"/>
    <col min="6401" max="6401" width="0.85546875" style="296" customWidth="1"/>
    <col min="6402" max="6402" width="2.7109375" style="296" customWidth="1"/>
    <col min="6403" max="6403" width="6.85546875" style="296" customWidth="1"/>
    <col min="6404" max="6404" width="16.7109375" style="296" customWidth="1"/>
    <col min="6405" max="6405" width="20.42578125" style="296" customWidth="1"/>
    <col min="6406" max="6406" width="8.5703125" style="296" customWidth="1"/>
    <col min="6407" max="6408" width="4.28515625" style="296" customWidth="1"/>
    <col min="6409" max="6410" width="8.5703125" style="296" customWidth="1"/>
    <col min="6411" max="6411" width="9" style="296" customWidth="1"/>
    <col min="6412" max="6412" width="2.7109375" style="296" customWidth="1"/>
    <col min="6413" max="6413" width="0.85546875" style="296" customWidth="1"/>
    <col min="6414" max="6414" width="2.7109375" style="296" customWidth="1"/>
    <col min="6415" max="6656" width="9.140625" style="296"/>
    <col min="6657" max="6657" width="0.85546875" style="296" customWidth="1"/>
    <col min="6658" max="6658" width="2.7109375" style="296" customWidth="1"/>
    <col min="6659" max="6659" width="6.85546875" style="296" customWidth="1"/>
    <col min="6660" max="6660" width="16.7109375" style="296" customWidth="1"/>
    <col min="6661" max="6661" width="20.42578125" style="296" customWidth="1"/>
    <col min="6662" max="6662" width="8.5703125" style="296" customWidth="1"/>
    <col min="6663" max="6664" width="4.28515625" style="296" customWidth="1"/>
    <col min="6665" max="6666" width="8.5703125" style="296" customWidth="1"/>
    <col min="6667" max="6667" width="9" style="296" customWidth="1"/>
    <col min="6668" max="6668" width="2.7109375" style="296" customWidth="1"/>
    <col min="6669" max="6669" width="0.85546875" style="296" customWidth="1"/>
    <col min="6670" max="6670" width="2.7109375" style="296" customWidth="1"/>
    <col min="6671" max="6912" width="9.140625" style="296"/>
    <col min="6913" max="6913" width="0.85546875" style="296" customWidth="1"/>
    <col min="6914" max="6914" width="2.7109375" style="296" customWidth="1"/>
    <col min="6915" max="6915" width="6.85546875" style="296" customWidth="1"/>
    <col min="6916" max="6916" width="16.7109375" style="296" customWidth="1"/>
    <col min="6917" max="6917" width="20.42578125" style="296" customWidth="1"/>
    <col min="6918" max="6918" width="8.5703125" style="296" customWidth="1"/>
    <col min="6919" max="6920" width="4.28515625" style="296" customWidth="1"/>
    <col min="6921" max="6922" width="8.5703125" style="296" customWidth="1"/>
    <col min="6923" max="6923" width="9" style="296" customWidth="1"/>
    <col min="6924" max="6924" width="2.7109375" style="296" customWidth="1"/>
    <col min="6925" max="6925" width="0.85546875" style="296" customWidth="1"/>
    <col min="6926" max="6926" width="2.7109375" style="296" customWidth="1"/>
    <col min="6927" max="7168" width="9.140625" style="296"/>
    <col min="7169" max="7169" width="0.85546875" style="296" customWidth="1"/>
    <col min="7170" max="7170" width="2.7109375" style="296" customWidth="1"/>
    <col min="7171" max="7171" width="6.85546875" style="296" customWidth="1"/>
    <col min="7172" max="7172" width="16.7109375" style="296" customWidth="1"/>
    <col min="7173" max="7173" width="20.42578125" style="296" customWidth="1"/>
    <col min="7174" max="7174" width="8.5703125" style="296" customWidth="1"/>
    <col min="7175" max="7176" width="4.28515625" style="296" customWidth="1"/>
    <col min="7177" max="7178" width="8.5703125" style="296" customWidth="1"/>
    <col min="7179" max="7179" width="9" style="296" customWidth="1"/>
    <col min="7180" max="7180" width="2.7109375" style="296" customWidth="1"/>
    <col min="7181" max="7181" width="0.85546875" style="296" customWidth="1"/>
    <col min="7182" max="7182" width="2.7109375" style="296" customWidth="1"/>
    <col min="7183" max="7424" width="9.140625" style="296"/>
    <col min="7425" max="7425" width="0.85546875" style="296" customWidth="1"/>
    <col min="7426" max="7426" width="2.7109375" style="296" customWidth="1"/>
    <col min="7427" max="7427" width="6.85546875" style="296" customWidth="1"/>
    <col min="7428" max="7428" width="16.7109375" style="296" customWidth="1"/>
    <col min="7429" max="7429" width="20.42578125" style="296" customWidth="1"/>
    <col min="7430" max="7430" width="8.5703125" style="296" customWidth="1"/>
    <col min="7431" max="7432" width="4.28515625" style="296" customWidth="1"/>
    <col min="7433" max="7434" width="8.5703125" style="296" customWidth="1"/>
    <col min="7435" max="7435" width="9" style="296" customWidth="1"/>
    <col min="7436" max="7436" width="2.7109375" style="296" customWidth="1"/>
    <col min="7437" max="7437" width="0.85546875" style="296" customWidth="1"/>
    <col min="7438" max="7438" width="2.7109375" style="296" customWidth="1"/>
    <col min="7439" max="7680" width="9.140625" style="296"/>
    <col min="7681" max="7681" width="0.85546875" style="296" customWidth="1"/>
    <col min="7682" max="7682" width="2.7109375" style="296" customWidth="1"/>
    <col min="7683" max="7683" width="6.85546875" style="296" customWidth="1"/>
    <col min="7684" max="7684" width="16.7109375" style="296" customWidth="1"/>
    <col min="7685" max="7685" width="20.42578125" style="296" customWidth="1"/>
    <col min="7686" max="7686" width="8.5703125" style="296" customWidth="1"/>
    <col min="7687" max="7688" width="4.28515625" style="296" customWidth="1"/>
    <col min="7689" max="7690" width="8.5703125" style="296" customWidth="1"/>
    <col min="7691" max="7691" width="9" style="296" customWidth="1"/>
    <col min="7692" max="7692" width="2.7109375" style="296" customWidth="1"/>
    <col min="7693" max="7693" width="0.85546875" style="296" customWidth="1"/>
    <col min="7694" max="7694" width="2.7109375" style="296" customWidth="1"/>
    <col min="7695" max="7936" width="9.140625" style="296"/>
    <col min="7937" max="7937" width="0.85546875" style="296" customWidth="1"/>
    <col min="7938" max="7938" width="2.7109375" style="296" customWidth="1"/>
    <col min="7939" max="7939" width="6.85546875" style="296" customWidth="1"/>
    <col min="7940" max="7940" width="16.7109375" style="296" customWidth="1"/>
    <col min="7941" max="7941" width="20.42578125" style="296" customWidth="1"/>
    <col min="7942" max="7942" width="8.5703125" style="296" customWidth="1"/>
    <col min="7943" max="7944" width="4.28515625" style="296" customWidth="1"/>
    <col min="7945" max="7946" width="8.5703125" style="296" customWidth="1"/>
    <col min="7947" max="7947" width="9" style="296" customWidth="1"/>
    <col min="7948" max="7948" width="2.7109375" style="296" customWidth="1"/>
    <col min="7949" max="7949" width="0.85546875" style="296" customWidth="1"/>
    <col min="7950" max="7950" width="2.7109375" style="296" customWidth="1"/>
    <col min="7951" max="8192" width="9.140625" style="296"/>
    <col min="8193" max="8193" width="0.85546875" style="296" customWidth="1"/>
    <col min="8194" max="8194" width="2.7109375" style="296" customWidth="1"/>
    <col min="8195" max="8195" width="6.85546875" style="296" customWidth="1"/>
    <col min="8196" max="8196" width="16.7109375" style="296" customWidth="1"/>
    <col min="8197" max="8197" width="20.42578125" style="296" customWidth="1"/>
    <col min="8198" max="8198" width="8.5703125" style="296" customWidth="1"/>
    <col min="8199" max="8200" width="4.28515625" style="296" customWidth="1"/>
    <col min="8201" max="8202" width="8.5703125" style="296" customWidth="1"/>
    <col min="8203" max="8203" width="9" style="296" customWidth="1"/>
    <col min="8204" max="8204" width="2.7109375" style="296" customWidth="1"/>
    <col min="8205" max="8205" width="0.85546875" style="296" customWidth="1"/>
    <col min="8206" max="8206" width="2.7109375" style="296" customWidth="1"/>
    <col min="8207" max="8448" width="9.140625" style="296"/>
    <col min="8449" max="8449" width="0.85546875" style="296" customWidth="1"/>
    <col min="8450" max="8450" width="2.7109375" style="296" customWidth="1"/>
    <col min="8451" max="8451" width="6.85546875" style="296" customWidth="1"/>
    <col min="8452" max="8452" width="16.7109375" style="296" customWidth="1"/>
    <col min="8453" max="8453" width="20.42578125" style="296" customWidth="1"/>
    <col min="8454" max="8454" width="8.5703125" style="296" customWidth="1"/>
    <col min="8455" max="8456" width="4.28515625" style="296" customWidth="1"/>
    <col min="8457" max="8458" width="8.5703125" style="296" customWidth="1"/>
    <col min="8459" max="8459" width="9" style="296" customWidth="1"/>
    <col min="8460" max="8460" width="2.7109375" style="296" customWidth="1"/>
    <col min="8461" max="8461" width="0.85546875" style="296" customWidth="1"/>
    <col min="8462" max="8462" width="2.7109375" style="296" customWidth="1"/>
    <col min="8463" max="8704" width="9.140625" style="296"/>
    <col min="8705" max="8705" width="0.85546875" style="296" customWidth="1"/>
    <col min="8706" max="8706" width="2.7109375" style="296" customWidth="1"/>
    <col min="8707" max="8707" width="6.85546875" style="296" customWidth="1"/>
    <col min="8708" max="8708" width="16.7109375" style="296" customWidth="1"/>
    <col min="8709" max="8709" width="20.42578125" style="296" customWidth="1"/>
    <col min="8710" max="8710" width="8.5703125" style="296" customWidth="1"/>
    <col min="8711" max="8712" width="4.28515625" style="296" customWidth="1"/>
    <col min="8713" max="8714" width="8.5703125" style="296" customWidth="1"/>
    <col min="8715" max="8715" width="9" style="296" customWidth="1"/>
    <col min="8716" max="8716" width="2.7109375" style="296" customWidth="1"/>
    <col min="8717" max="8717" width="0.85546875" style="296" customWidth="1"/>
    <col min="8718" max="8718" width="2.7109375" style="296" customWidth="1"/>
    <col min="8719" max="8960" width="9.140625" style="296"/>
    <col min="8961" max="8961" width="0.85546875" style="296" customWidth="1"/>
    <col min="8962" max="8962" width="2.7109375" style="296" customWidth="1"/>
    <col min="8963" max="8963" width="6.85546875" style="296" customWidth="1"/>
    <col min="8964" max="8964" width="16.7109375" style="296" customWidth="1"/>
    <col min="8965" max="8965" width="20.42578125" style="296" customWidth="1"/>
    <col min="8966" max="8966" width="8.5703125" style="296" customWidth="1"/>
    <col min="8967" max="8968" width="4.28515625" style="296" customWidth="1"/>
    <col min="8969" max="8970" width="8.5703125" style="296" customWidth="1"/>
    <col min="8971" max="8971" width="9" style="296" customWidth="1"/>
    <col min="8972" max="8972" width="2.7109375" style="296" customWidth="1"/>
    <col min="8973" max="8973" width="0.85546875" style="296" customWidth="1"/>
    <col min="8974" max="8974" width="2.7109375" style="296" customWidth="1"/>
    <col min="8975" max="9216" width="9.140625" style="296"/>
    <col min="9217" max="9217" width="0.85546875" style="296" customWidth="1"/>
    <col min="9218" max="9218" width="2.7109375" style="296" customWidth="1"/>
    <col min="9219" max="9219" width="6.85546875" style="296" customWidth="1"/>
    <col min="9220" max="9220" width="16.7109375" style="296" customWidth="1"/>
    <col min="9221" max="9221" width="20.42578125" style="296" customWidth="1"/>
    <col min="9222" max="9222" width="8.5703125" style="296" customWidth="1"/>
    <col min="9223" max="9224" width="4.28515625" style="296" customWidth="1"/>
    <col min="9225" max="9226" width="8.5703125" style="296" customWidth="1"/>
    <col min="9227" max="9227" width="9" style="296" customWidth="1"/>
    <col min="9228" max="9228" width="2.7109375" style="296" customWidth="1"/>
    <col min="9229" max="9229" width="0.85546875" style="296" customWidth="1"/>
    <col min="9230" max="9230" width="2.7109375" style="296" customWidth="1"/>
    <col min="9231" max="9472" width="9.140625" style="296"/>
    <col min="9473" max="9473" width="0.85546875" style="296" customWidth="1"/>
    <col min="9474" max="9474" width="2.7109375" style="296" customWidth="1"/>
    <col min="9475" max="9475" width="6.85546875" style="296" customWidth="1"/>
    <col min="9476" max="9476" width="16.7109375" style="296" customWidth="1"/>
    <col min="9477" max="9477" width="20.42578125" style="296" customWidth="1"/>
    <col min="9478" max="9478" width="8.5703125" style="296" customWidth="1"/>
    <col min="9479" max="9480" width="4.28515625" style="296" customWidth="1"/>
    <col min="9481" max="9482" width="8.5703125" style="296" customWidth="1"/>
    <col min="9483" max="9483" width="9" style="296" customWidth="1"/>
    <col min="9484" max="9484" width="2.7109375" style="296" customWidth="1"/>
    <col min="9485" max="9485" width="0.85546875" style="296" customWidth="1"/>
    <col min="9486" max="9486" width="2.7109375" style="296" customWidth="1"/>
    <col min="9487" max="9728" width="9.140625" style="296"/>
    <col min="9729" max="9729" width="0.85546875" style="296" customWidth="1"/>
    <col min="9730" max="9730" width="2.7109375" style="296" customWidth="1"/>
    <col min="9731" max="9731" width="6.85546875" style="296" customWidth="1"/>
    <col min="9732" max="9732" width="16.7109375" style="296" customWidth="1"/>
    <col min="9733" max="9733" width="20.42578125" style="296" customWidth="1"/>
    <col min="9734" max="9734" width="8.5703125" style="296" customWidth="1"/>
    <col min="9735" max="9736" width="4.28515625" style="296" customWidth="1"/>
    <col min="9737" max="9738" width="8.5703125" style="296" customWidth="1"/>
    <col min="9739" max="9739" width="9" style="296" customWidth="1"/>
    <col min="9740" max="9740" width="2.7109375" style="296" customWidth="1"/>
    <col min="9741" max="9741" width="0.85546875" style="296" customWidth="1"/>
    <col min="9742" max="9742" width="2.7109375" style="296" customWidth="1"/>
    <col min="9743" max="9984" width="9.140625" style="296"/>
    <col min="9985" max="9985" width="0.85546875" style="296" customWidth="1"/>
    <col min="9986" max="9986" width="2.7109375" style="296" customWidth="1"/>
    <col min="9987" max="9987" width="6.85546875" style="296" customWidth="1"/>
    <col min="9988" max="9988" width="16.7109375" style="296" customWidth="1"/>
    <col min="9989" max="9989" width="20.42578125" style="296" customWidth="1"/>
    <col min="9990" max="9990" width="8.5703125" style="296" customWidth="1"/>
    <col min="9991" max="9992" width="4.28515625" style="296" customWidth="1"/>
    <col min="9993" max="9994" width="8.5703125" style="296" customWidth="1"/>
    <col min="9995" max="9995" width="9" style="296" customWidth="1"/>
    <col min="9996" max="9996" width="2.7109375" style="296" customWidth="1"/>
    <col min="9997" max="9997" width="0.85546875" style="296" customWidth="1"/>
    <col min="9998" max="9998" width="2.7109375" style="296" customWidth="1"/>
    <col min="9999" max="10240" width="9.140625" style="296"/>
    <col min="10241" max="10241" width="0.85546875" style="296" customWidth="1"/>
    <col min="10242" max="10242" width="2.7109375" style="296" customWidth="1"/>
    <col min="10243" max="10243" width="6.85546875" style="296" customWidth="1"/>
    <col min="10244" max="10244" width="16.7109375" style="296" customWidth="1"/>
    <col min="10245" max="10245" width="20.42578125" style="296" customWidth="1"/>
    <col min="10246" max="10246" width="8.5703125" style="296" customWidth="1"/>
    <col min="10247" max="10248" width="4.28515625" style="296" customWidth="1"/>
    <col min="10249" max="10250" width="8.5703125" style="296" customWidth="1"/>
    <col min="10251" max="10251" width="9" style="296" customWidth="1"/>
    <col min="10252" max="10252" width="2.7109375" style="296" customWidth="1"/>
    <col min="10253" max="10253" width="0.85546875" style="296" customWidth="1"/>
    <col min="10254" max="10254" width="2.7109375" style="296" customWidth="1"/>
    <col min="10255" max="10496" width="9.140625" style="296"/>
    <col min="10497" max="10497" width="0.85546875" style="296" customWidth="1"/>
    <col min="10498" max="10498" width="2.7109375" style="296" customWidth="1"/>
    <col min="10499" max="10499" width="6.85546875" style="296" customWidth="1"/>
    <col min="10500" max="10500" width="16.7109375" style="296" customWidth="1"/>
    <col min="10501" max="10501" width="20.42578125" style="296" customWidth="1"/>
    <col min="10502" max="10502" width="8.5703125" style="296" customWidth="1"/>
    <col min="10503" max="10504" width="4.28515625" style="296" customWidth="1"/>
    <col min="10505" max="10506" width="8.5703125" style="296" customWidth="1"/>
    <col min="10507" max="10507" width="9" style="296" customWidth="1"/>
    <col min="10508" max="10508" width="2.7109375" style="296" customWidth="1"/>
    <col min="10509" max="10509" width="0.85546875" style="296" customWidth="1"/>
    <col min="10510" max="10510" width="2.7109375" style="296" customWidth="1"/>
    <col min="10511" max="10752" width="9.140625" style="296"/>
    <col min="10753" max="10753" width="0.85546875" style="296" customWidth="1"/>
    <col min="10754" max="10754" width="2.7109375" style="296" customWidth="1"/>
    <col min="10755" max="10755" width="6.85546875" style="296" customWidth="1"/>
    <col min="10756" max="10756" width="16.7109375" style="296" customWidth="1"/>
    <col min="10757" max="10757" width="20.42578125" style="296" customWidth="1"/>
    <col min="10758" max="10758" width="8.5703125" style="296" customWidth="1"/>
    <col min="10759" max="10760" width="4.28515625" style="296" customWidth="1"/>
    <col min="10761" max="10762" width="8.5703125" style="296" customWidth="1"/>
    <col min="10763" max="10763" width="9" style="296" customWidth="1"/>
    <col min="10764" max="10764" width="2.7109375" style="296" customWidth="1"/>
    <col min="10765" max="10765" width="0.85546875" style="296" customWidth="1"/>
    <col min="10766" max="10766" width="2.7109375" style="296" customWidth="1"/>
    <col min="10767" max="11008" width="9.140625" style="296"/>
    <col min="11009" max="11009" width="0.85546875" style="296" customWidth="1"/>
    <col min="11010" max="11010" width="2.7109375" style="296" customWidth="1"/>
    <col min="11011" max="11011" width="6.85546875" style="296" customWidth="1"/>
    <col min="11012" max="11012" width="16.7109375" style="296" customWidth="1"/>
    <col min="11013" max="11013" width="20.42578125" style="296" customWidth="1"/>
    <col min="11014" max="11014" width="8.5703125" style="296" customWidth="1"/>
    <col min="11015" max="11016" width="4.28515625" style="296" customWidth="1"/>
    <col min="11017" max="11018" width="8.5703125" style="296" customWidth="1"/>
    <col min="11019" max="11019" width="9" style="296" customWidth="1"/>
    <col min="11020" max="11020" width="2.7109375" style="296" customWidth="1"/>
    <col min="11021" max="11021" width="0.85546875" style="296" customWidth="1"/>
    <col min="11022" max="11022" width="2.7109375" style="296" customWidth="1"/>
    <col min="11023" max="11264" width="9.140625" style="296"/>
    <col min="11265" max="11265" width="0.85546875" style="296" customWidth="1"/>
    <col min="11266" max="11266" width="2.7109375" style="296" customWidth="1"/>
    <col min="11267" max="11267" width="6.85546875" style="296" customWidth="1"/>
    <col min="11268" max="11268" width="16.7109375" style="296" customWidth="1"/>
    <col min="11269" max="11269" width="20.42578125" style="296" customWidth="1"/>
    <col min="11270" max="11270" width="8.5703125" style="296" customWidth="1"/>
    <col min="11271" max="11272" width="4.28515625" style="296" customWidth="1"/>
    <col min="11273" max="11274" width="8.5703125" style="296" customWidth="1"/>
    <col min="11275" max="11275" width="9" style="296" customWidth="1"/>
    <col min="11276" max="11276" width="2.7109375" style="296" customWidth="1"/>
    <col min="11277" max="11277" width="0.85546875" style="296" customWidth="1"/>
    <col min="11278" max="11278" width="2.7109375" style="296" customWidth="1"/>
    <col min="11279" max="11520" width="9.140625" style="296"/>
    <col min="11521" max="11521" width="0.85546875" style="296" customWidth="1"/>
    <col min="11522" max="11522" width="2.7109375" style="296" customWidth="1"/>
    <col min="11523" max="11523" width="6.85546875" style="296" customWidth="1"/>
    <col min="11524" max="11524" width="16.7109375" style="296" customWidth="1"/>
    <col min="11525" max="11525" width="20.42578125" style="296" customWidth="1"/>
    <col min="11526" max="11526" width="8.5703125" style="296" customWidth="1"/>
    <col min="11527" max="11528" width="4.28515625" style="296" customWidth="1"/>
    <col min="11529" max="11530" width="8.5703125" style="296" customWidth="1"/>
    <col min="11531" max="11531" width="9" style="296" customWidth="1"/>
    <col min="11532" max="11532" width="2.7109375" style="296" customWidth="1"/>
    <col min="11533" max="11533" width="0.85546875" style="296" customWidth="1"/>
    <col min="11534" max="11534" width="2.7109375" style="296" customWidth="1"/>
    <col min="11535" max="11776" width="9.140625" style="296"/>
    <col min="11777" max="11777" width="0.85546875" style="296" customWidth="1"/>
    <col min="11778" max="11778" width="2.7109375" style="296" customWidth="1"/>
    <col min="11779" max="11779" width="6.85546875" style="296" customWidth="1"/>
    <col min="11780" max="11780" width="16.7109375" style="296" customWidth="1"/>
    <col min="11781" max="11781" width="20.42578125" style="296" customWidth="1"/>
    <col min="11782" max="11782" width="8.5703125" style="296" customWidth="1"/>
    <col min="11783" max="11784" width="4.28515625" style="296" customWidth="1"/>
    <col min="11785" max="11786" width="8.5703125" style="296" customWidth="1"/>
    <col min="11787" max="11787" width="9" style="296" customWidth="1"/>
    <col min="11788" max="11788" width="2.7109375" style="296" customWidth="1"/>
    <col min="11789" max="11789" width="0.85546875" style="296" customWidth="1"/>
    <col min="11790" max="11790" width="2.7109375" style="296" customWidth="1"/>
    <col min="11791" max="12032" width="9.140625" style="296"/>
    <col min="12033" max="12033" width="0.85546875" style="296" customWidth="1"/>
    <col min="12034" max="12034" width="2.7109375" style="296" customWidth="1"/>
    <col min="12035" max="12035" width="6.85546875" style="296" customWidth="1"/>
    <col min="12036" max="12036" width="16.7109375" style="296" customWidth="1"/>
    <col min="12037" max="12037" width="20.42578125" style="296" customWidth="1"/>
    <col min="12038" max="12038" width="8.5703125" style="296" customWidth="1"/>
    <col min="12039" max="12040" width="4.28515625" style="296" customWidth="1"/>
    <col min="12041" max="12042" width="8.5703125" style="296" customWidth="1"/>
    <col min="12043" max="12043" width="9" style="296" customWidth="1"/>
    <col min="12044" max="12044" width="2.7109375" style="296" customWidth="1"/>
    <col min="12045" max="12045" width="0.85546875" style="296" customWidth="1"/>
    <col min="12046" max="12046" width="2.7109375" style="296" customWidth="1"/>
    <col min="12047" max="12288" width="9.140625" style="296"/>
    <col min="12289" max="12289" width="0.85546875" style="296" customWidth="1"/>
    <col min="12290" max="12290" width="2.7109375" style="296" customWidth="1"/>
    <col min="12291" max="12291" width="6.85546875" style="296" customWidth="1"/>
    <col min="12292" max="12292" width="16.7109375" style="296" customWidth="1"/>
    <col min="12293" max="12293" width="20.42578125" style="296" customWidth="1"/>
    <col min="12294" max="12294" width="8.5703125" style="296" customWidth="1"/>
    <col min="12295" max="12296" width="4.28515625" style="296" customWidth="1"/>
    <col min="12297" max="12298" width="8.5703125" style="296" customWidth="1"/>
    <col min="12299" max="12299" width="9" style="296" customWidth="1"/>
    <col min="12300" max="12300" width="2.7109375" style="296" customWidth="1"/>
    <col min="12301" max="12301" width="0.85546875" style="296" customWidth="1"/>
    <col min="12302" max="12302" width="2.7109375" style="296" customWidth="1"/>
    <col min="12303" max="12544" width="9.140625" style="296"/>
    <col min="12545" max="12545" width="0.85546875" style="296" customWidth="1"/>
    <col min="12546" max="12546" width="2.7109375" style="296" customWidth="1"/>
    <col min="12547" max="12547" width="6.85546875" style="296" customWidth="1"/>
    <col min="12548" max="12548" width="16.7109375" style="296" customWidth="1"/>
    <col min="12549" max="12549" width="20.42578125" style="296" customWidth="1"/>
    <col min="12550" max="12550" width="8.5703125" style="296" customWidth="1"/>
    <col min="12551" max="12552" width="4.28515625" style="296" customWidth="1"/>
    <col min="12553" max="12554" width="8.5703125" style="296" customWidth="1"/>
    <col min="12555" max="12555" width="9" style="296" customWidth="1"/>
    <col min="12556" max="12556" width="2.7109375" style="296" customWidth="1"/>
    <col min="12557" max="12557" width="0.85546875" style="296" customWidth="1"/>
    <col min="12558" max="12558" width="2.7109375" style="296" customWidth="1"/>
    <col min="12559" max="12800" width="9.140625" style="296"/>
    <col min="12801" max="12801" width="0.85546875" style="296" customWidth="1"/>
    <col min="12802" max="12802" width="2.7109375" style="296" customWidth="1"/>
    <col min="12803" max="12803" width="6.85546875" style="296" customWidth="1"/>
    <col min="12804" max="12804" width="16.7109375" style="296" customWidth="1"/>
    <col min="12805" max="12805" width="20.42578125" style="296" customWidth="1"/>
    <col min="12806" max="12806" width="8.5703125" style="296" customWidth="1"/>
    <col min="12807" max="12808" width="4.28515625" style="296" customWidth="1"/>
    <col min="12809" max="12810" width="8.5703125" style="296" customWidth="1"/>
    <col min="12811" max="12811" width="9" style="296" customWidth="1"/>
    <col min="12812" max="12812" width="2.7109375" style="296" customWidth="1"/>
    <col min="12813" max="12813" width="0.85546875" style="296" customWidth="1"/>
    <col min="12814" max="12814" width="2.7109375" style="296" customWidth="1"/>
    <col min="12815" max="13056" width="9.140625" style="296"/>
    <col min="13057" max="13057" width="0.85546875" style="296" customWidth="1"/>
    <col min="13058" max="13058" width="2.7109375" style="296" customWidth="1"/>
    <col min="13059" max="13059" width="6.85546875" style="296" customWidth="1"/>
    <col min="13060" max="13060" width="16.7109375" style="296" customWidth="1"/>
    <col min="13061" max="13061" width="20.42578125" style="296" customWidth="1"/>
    <col min="13062" max="13062" width="8.5703125" style="296" customWidth="1"/>
    <col min="13063" max="13064" width="4.28515625" style="296" customWidth="1"/>
    <col min="13065" max="13066" width="8.5703125" style="296" customWidth="1"/>
    <col min="13067" max="13067" width="9" style="296" customWidth="1"/>
    <col min="13068" max="13068" width="2.7109375" style="296" customWidth="1"/>
    <col min="13069" max="13069" width="0.85546875" style="296" customWidth="1"/>
    <col min="13070" max="13070" width="2.7109375" style="296" customWidth="1"/>
    <col min="13071" max="13312" width="9.140625" style="296"/>
    <col min="13313" max="13313" width="0.85546875" style="296" customWidth="1"/>
    <col min="13314" max="13314" width="2.7109375" style="296" customWidth="1"/>
    <col min="13315" max="13315" width="6.85546875" style="296" customWidth="1"/>
    <col min="13316" max="13316" width="16.7109375" style="296" customWidth="1"/>
    <col min="13317" max="13317" width="20.42578125" style="296" customWidth="1"/>
    <col min="13318" max="13318" width="8.5703125" style="296" customWidth="1"/>
    <col min="13319" max="13320" width="4.28515625" style="296" customWidth="1"/>
    <col min="13321" max="13322" width="8.5703125" style="296" customWidth="1"/>
    <col min="13323" max="13323" width="9" style="296" customWidth="1"/>
    <col min="13324" max="13324" width="2.7109375" style="296" customWidth="1"/>
    <col min="13325" max="13325" width="0.85546875" style="296" customWidth="1"/>
    <col min="13326" max="13326" width="2.7109375" style="296" customWidth="1"/>
    <col min="13327" max="13568" width="9.140625" style="296"/>
    <col min="13569" max="13569" width="0.85546875" style="296" customWidth="1"/>
    <col min="13570" max="13570" width="2.7109375" style="296" customWidth="1"/>
    <col min="13571" max="13571" width="6.85546875" style="296" customWidth="1"/>
    <col min="13572" max="13572" width="16.7109375" style="296" customWidth="1"/>
    <col min="13573" max="13573" width="20.42578125" style="296" customWidth="1"/>
    <col min="13574" max="13574" width="8.5703125" style="296" customWidth="1"/>
    <col min="13575" max="13576" width="4.28515625" style="296" customWidth="1"/>
    <col min="13577" max="13578" width="8.5703125" style="296" customWidth="1"/>
    <col min="13579" max="13579" width="9" style="296" customWidth="1"/>
    <col min="13580" max="13580" width="2.7109375" style="296" customWidth="1"/>
    <col min="13581" max="13581" width="0.85546875" style="296" customWidth="1"/>
    <col min="13582" max="13582" width="2.7109375" style="296" customWidth="1"/>
    <col min="13583" max="13824" width="9.140625" style="296"/>
    <col min="13825" max="13825" width="0.85546875" style="296" customWidth="1"/>
    <col min="13826" max="13826" width="2.7109375" style="296" customWidth="1"/>
    <col min="13827" max="13827" width="6.85546875" style="296" customWidth="1"/>
    <col min="13828" max="13828" width="16.7109375" style="296" customWidth="1"/>
    <col min="13829" max="13829" width="20.42578125" style="296" customWidth="1"/>
    <col min="13830" max="13830" width="8.5703125" style="296" customWidth="1"/>
    <col min="13831" max="13832" width="4.28515625" style="296" customWidth="1"/>
    <col min="13833" max="13834" width="8.5703125" style="296" customWidth="1"/>
    <col min="13835" max="13835" width="9" style="296" customWidth="1"/>
    <col min="13836" max="13836" width="2.7109375" style="296" customWidth="1"/>
    <col min="13837" max="13837" width="0.85546875" style="296" customWidth="1"/>
    <col min="13838" max="13838" width="2.7109375" style="296" customWidth="1"/>
    <col min="13839" max="14080" width="9.140625" style="296"/>
    <col min="14081" max="14081" width="0.85546875" style="296" customWidth="1"/>
    <col min="14082" max="14082" width="2.7109375" style="296" customWidth="1"/>
    <col min="14083" max="14083" width="6.85546875" style="296" customWidth="1"/>
    <col min="14084" max="14084" width="16.7109375" style="296" customWidth="1"/>
    <col min="14085" max="14085" width="20.42578125" style="296" customWidth="1"/>
    <col min="14086" max="14086" width="8.5703125" style="296" customWidth="1"/>
    <col min="14087" max="14088" width="4.28515625" style="296" customWidth="1"/>
    <col min="14089" max="14090" width="8.5703125" style="296" customWidth="1"/>
    <col min="14091" max="14091" width="9" style="296" customWidth="1"/>
    <col min="14092" max="14092" width="2.7109375" style="296" customWidth="1"/>
    <col min="14093" max="14093" width="0.85546875" style="296" customWidth="1"/>
    <col min="14094" max="14094" width="2.7109375" style="296" customWidth="1"/>
    <col min="14095" max="14336" width="9.140625" style="296"/>
    <col min="14337" max="14337" width="0.85546875" style="296" customWidth="1"/>
    <col min="14338" max="14338" width="2.7109375" style="296" customWidth="1"/>
    <col min="14339" max="14339" width="6.85546875" style="296" customWidth="1"/>
    <col min="14340" max="14340" width="16.7109375" style="296" customWidth="1"/>
    <col min="14341" max="14341" width="20.42578125" style="296" customWidth="1"/>
    <col min="14342" max="14342" width="8.5703125" style="296" customWidth="1"/>
    <col min="14343" max="14344" width="4.28515625" style="296" customWidth="1"/>
    <col min="14345" max="14346" width="8.5703125" style="296" customWidth="1"/>
    <col min="14347" max="14347" width="9" style="296" customWidth="1"/>
    <col min="14348" max="14348" width="2.7109375" style="296" customWidth="1"/>
    <col min="14349" max="14349" width="0.85546875" style="296" customWidth="1"/>
    <col min="14350" max="14350" width="2.7109375" style="296" customWidth="1"/>
    <col min="14351" max="14592" width="9.140625" style="296"/>
    <col min="14593" max="14593" width="0.85546875" style="296" customWidth="1"/>
    <col min="14594" max="14594" width="2.7109375" style="296" customWidth="1"/>
    <col min="14595" max="14595" width="6.85546875" style="296" customWidth="1"/>
    <col min="14596" max="14596" width="16.7109375" style="296" customWidth="1"/>
    <col min="14597" max="14597" width="20.42578125" style="296" customWidth="1"/>
    <col min="14598" max="14598" width="8.5703125" style="296" customWidth="1"/>
    <col min="14599" max="14600" width="4.28515625" style="296" customWidth="1"/>
    <col min="14601" max="14602" width="8.5703125" style="296" customWidth="1"/>
    <col min="14603" max="14603" width="9" style="296" customWidth="1"/>
    <col min="14604" max="14604" width="2.7109375" style="296" customWidth="1"/>
    <col min="14605" max="14605" width="0.85546875" style="296" customWidth="1"/>
    <col min="14606" max="14606" width="2.7109375" style="296" customWidth="1"/>
    <col min="14607" max="14848" width="9.140625" style="296"/>
    <col min="14849" max="14849" width="0.85546875" style="296" customWidth="1"/>
    <col min="14850" max="14850" width="2.7109375" style="296" customWidth="1"/>
    <col min="14851" max="14851" width="6.85546875" style="296" customWidth="1"/>
    <col min="14852" max="14852" width="16.7109375" style="296" customWidth="1"/>
    <col min="14853" max="14853" width="20.42578125" style="296" customWidth="1"/>
    <col min="14854" max="14854" width="8.5703125" style="296" customWidth="1"/>
    <col min="14855" max="14856" width="4.28515625" style="296" customWidth="1"/>
    <col min="14857" max="14858" width="8.5703125" style="296" customWidth="1"/>
    <col min="14859" max="14859" width="9" style="296" customWidth="1"/>
    <col min="14860" max="14860" width="2.7109375" style="296" customWidth="1"/>
    <col min="14861" max="14861" width="0.85546875" style="296" customWidth="1"/>
    <col min="14862" max="14862" width="2.7109375" style="296" customWidth="1"/>
    <col min="14863" max="15104" width="9.140625" style="296"/>
    <col min="15105" max="15105" width="0.85546875" style="296" customWidth="1"/>
    <col min="15106" max="15106" width="2.7109375" style="296" customWidth="1"/>
    <col min="15107" max="15107" width="6.85546875" style="296" customWidth="1"/>
    <col min="15108" max="15108" width="16.7109375" style="296" customWidth="1"/>
    <col min="15109" max="15109" width="20.42578125" style="296" customWidth="1"/>
    <col min="15110" max="15110" width="8.5703125" style="296" customWidth="1"/>
    <col min="15111" max="15112" width="4.28515625" style="296" customWidth="1"/>
    <col min="15113" max="15114" width="8.5703125" style="296" customWidth="1"/>
    <col min="15115" max="15115" width="9" style="296" customWidth="1"/>
    <col min="15116" max="15116" width="2.7109375" style="296" customWidth="1"/>
    <col min="15117" max="15117" width="0.85546875" style="296" customWidth="1"/>
    <col min="15118" max="15118" width="2.7109375" style="296" customWidth="1"/>
    <col min="15119" max="15360" width="9.140625" style="296"/>
    <col min="15361" max="15361" width="0.85546875" style="296" customWidth="1"/>
    <col min="15362" max="15362" width="2.7109375" style="296" customWidth="1"/>
    <col min="15363" max="15363" width="6.85546875" style="296" customWidth="1"/>
    <col min="15364" max="15364" width="16.7109375" style="296" customWidth="1"/>
    <col min="15365" max="15365" width="20.42578125" style="296" customWidth="1"/>
    <col min="15366" max="15366" width="8.5703125" style="296" customWidth="1"/>
    <col min="15367" max="15368" width="4.28515625" style="296" customWidth="1"/>
    <col min="15369" max="15370" width="8.5703125" style="296" customWidth="1"/>
    <col min="15371" max="15371" width="9" style="296" customWidth="1"/>
    <col min="15372" max="15372" width="2.7109375" style="296" customWidth="1"/>
    <col min="15373" max="15373" width="0.85546875" style="296" customWidth="1"/>
    <col min="15374" max="15374" width="2.7109375" style="296" customWidth="1"/>
    <col min="15375" max="15616" width="9.140625" style="296"/>
    <col min="15617" max="15617" width="0.85546875" style="296" customWidth="1"/>
    <col min="15618" max="15618" width="2.7109375" style="296" customWidth="1"/>
    <col min="15619" max="15619" width="6.85546875" style="296" customWidth="1"/>
    <col min="15620" max="15620" width="16.7109375" style="296" customWidth="1"/>
    <col min="15621" max="15621" width="20.42578125" style="296" customWidth="1"/>
    <col min="15622" max="15622" width="8.5703125" style="296" customWidth="1"/>
    <col min="15623" max="15624" width="4.28515625" style="296" customWidth="1"/>
    <col min="15625" max="15626" width="8.5703125" style="296" customWidth="1"/>
    <col min="15627" max="15627" width="9" style="296" customWidth="1"/>
    <col min="15628" max="15628" width="2.7109375" style="296" customWidth="1"/>
    <col min="15629" max="15629" width="0.85546875" style="296" customWidth="1"/>
    <col min="15630" max="15630" width="2.7109375" style="296" customWidth="1"/>
    <col min="15631" max="15872" width="9.140625" style="296"/>
    <col min="15873" max="15873" width="0.85546875" style="296" customWidth="1"/>
    <col min="15874" max="15874" width="2.7109375" style="296" customWidth="1"/>
    <col min="15875" max="15875" width="6.85546875" style="296" customWidth="1"/>
    <col min="15876" max="15876" width="16.7109375" style="296" customWidth="1"/>
    <col min="15877" max="15877" width="20.42578125" style="296" customWidth="1"/>
    <col min="15878" max="15878" width="8.5703125" style="296" customWidth="1"/>
    <col min="15879" max="15880" width="4.28515625" style="296" customWidth="1"/>
    <col min="15881" max="15882" width="8.5703125" style="296" customWidth="1"/>
    <col min="15883" max="15883" width="9" style="296" customWidth="1"/>
    <col min="15884" max="15884" width="2.7109375" style="296" customWidth="1"/>
    <col min="15885" max="15885" width="0.85546875" style="296" customWidth="1"/>
    <col min="15886" max="15886" width="2.7109375" style="296" customWidth="1"/>
    <col min="15887" max="16128" width="9.140625" style="296"/>
    <col min="16129" max="16129" width="0.85546875" style="296" customWidth="1"/>
    <col min="16130" max="16130" width="2.7109375" style="296" customWidth="1"/>
    <col min="16131" max="16131" width="6.85546875" style="296" customWidth="1"/>
    <col min="16132" max="16132" width="16.7109375" style="296" customWidth="1"/>
    <col min="16133" max="16133" width="20.42578125" style="296" customWidth="1"/>
    <col min="16134" max="16134" width="8.5703125" style="296" customWidth="1"/>
    <col min="16135" max="16136" width="4.28515625" style="296" customWidth="1"/>
    <col min="16137" max="16138" width="8.5703125" style="296" customWidth="1"/>
    <col min="16139" max="16139" width="9" style="296" customWidth="1"/>
    <col min="16140" max="16140" width="2.7109375" style="296" customWidth="1"/>
    <col min="16141" max="16141" width="0.85546875" style="296" customWidth="1"/>
    <col min="16142" max="16142" width="2.7109375" style="296" customWidth="1"/>
    <col min="16143" max="16384" width="9.140625" style="296"/>
  </cols>
  <sheetData>
    <row r="1" spans="1:13" ht="4.5" customHeight="1">
      <c r="A1" s="318"/>
      <c r="B1" s="318"/>
      <c r="C1" s="318"/>
      <c r="D1" s="318"/>
      <c r="E1" s="318"/>
      <c r="F1" s="318"/>
      <c r="G1" s="318"/>
      <c r="H1" s="318"/>
      <c r="I1" s="318"/>
      <c r="J1" s="318"/>
      <c r="K1" s="318"/>
      <c r="L1" s="318"/>
      <c r="M1" s="318"/>
    </row>
    <row r="2" spans="1:13" ht="17.25" customHeight="1">
      <c r="A2" s="318"/>
      <c r="B2" s="319"/>
      <c r="C2" s="319"/>
      <c r="D2" s="319"/>
      <c r="E2" s="319"/>
      <c r="F2" s="319"/>
      <c r="G2" s="319"/>
      <c r="H2" s="319"/>
      <c r="I2" s="319"/>
      <c r="J2" s="319"/>
      <c r="K2" s="319"/>
      <c r="L2" s="319"/>
      <c r="M2" s="318"/>
    </row>
    <row r="3" spans="1:13" ht="22.5" customHeight="1">
      <c r="A3" s="318"/>
      <c r="B3" s="319"/>
      <c r="C3" s="386"/>
      <c r="D3" s="319"/>
      <c r="E3" s="385" t="s">
        <v>422</v>
      </c>
      <c r="F3" s="319"/>
      <c r="G3" s="319"/>
      <c r="H3" s="319"/>
      <c r="I3" s="319"/>
      <c r="J3" s="319"/>
      <c r="K3" s="319"/>
      <c r="L3" s="319"/>
      <c r="M3" s="318"/>
    </row>
    <row r="4" spans="1:13" ht="23.25" customHeight="1">
      <c r="A4" s="318"/>
      <c r="B4" s="319"/>
      <c r="C4" s="385" t="s">
        <v>396</v>
      </c>
      <c r="D4" s="384"/>
      <c r="E4" s="384"/>
      <c r="F4" s="384"/>
      <c r="G4" s="384"/>
      <c r="H4" s="384"/>
      <c r="I4" s="384"/>
      <c r="J4" s="384"/>
      <c r="K4" s="383"/>
      <c r="L4" s="319"/>
      <c r="M4" s="318"/>
    </row>
    <row r="5" spans="1:13" ht="11.25" customHeight="1">
      <c r="A5" s="318"/>
      <c r="B5" s="319"/>
      <c r="C5" s="382"/>
      <c r="D5" s="381"/>
      <c r="E5" s="381"/>
      <c r="F5" s="381"/>
      <c r="G5" s="381"/>
      <c r="H5" s="381"/>
      <c r="I5" s="381"/>
      <c r="J5" s="381"/>
      <c r="K5" s="319"/>
      <c r="L5" s="319"/>
      <c r="M5" s="318"/>
    </row>
    <row r="6" spans="1:13" ht="18" customHeight="1">
      <c r="A6" s="318"/>
      <c r="B6" s="319"/>
      <c r="C6" s="358" t="s">
        <v>395</v>
      </c>
      <c r="D6" s="357"/>
      <c r="E6" s="357"/>
      <c r="F6" s="380"/>
      <c r="G6" s="357"/>
      <c r="H6" s="399" t="s">
        <v>107</v>
      </c>
      <c r="I6" s="573" t="str">
        <f>'1'!C10</f>
        <v>Barcarena, Brazil</v>
      </c>
      <c r="J6" s="573"/>
      <c r="K6" s="573"/>
      <c r="L6" s="319"/>
      <c r="M6" s="318"/>
    </row>
    <row r="7" spans="1:13" ht="18" customHeight="1">
      <c r="A7" s="318"/>
      <c r="B7" s="319"/>
      <c r="C7" s="585" t="s">
        <v>394</v>
      </c>
      <c r="D7" s="586"/>
      <c r="E7" s="587" t="str">
        <f>'1'!K3</f>
        <v>"PAPUA"</v>
      </c>
      <c r="F7" s="588"/>
      <c r="G7" s="589"/>
      <c r="H7" s="590" t="s">
        <v>393</v>
      </c>
      <c r="I7" s="379" t="s">
        <v>392</v>
      </c>
      <c r="J7" s="477">
        <f>'1'!C16</f>
        <v>9.34</v>
      </c>
      <c r="K7" s="363" t="s">
        <v>363</v>
      </c>
      <c r="L7" s="319"/>
      <c r="M7" s="318"/>
    </row>
    <row r="8" spans="1:13" ht="18" customHeight="1">
      <c r="A8" s="318"/>
      <c r="B8" s="319"/>
      <c r="C8" s="593" t="s">
        <v>391</v>
      </c>
      <c r="D8" s="594"/>
      <c r="E8" s="595">
        <f>'1'!J9</f>
        <v>103</v>
      </c>
      <c r="F8" s="596"/>
      <c r="G8" s="597"/>
      <c r="H8" s="591"/>
      <c r="I8" s="378" t="s">
        <v>390</v>
      </c>
      <c r="J8" s="478">
        <f>'1'!E16</f>
        <v>9.65</v>
      </c>
      <c r="K8" s="360" t="s">
        <v>363</v>
      </c>
      <c r="L8" s="319"/>
      <c r="M8" s="318"/>
    </row>
    <row r="9" spans="1:13" ht="18" customHeight="1">
      <c r="A9" s="318"/>
      <c r="B9" s="319"/>
      <c r="C9" s="593" t="s">
        <v>389</v>
      </c>
      <c r="D9" s="594"/>
      <c r="E9" s="565" t="s">
        <v>543</v>
      </c>
      <c r="F9" s="566"/>
      <c r="G9" s="567"/>
      <c r="H9" s="591"/>
      <c r="I9" s="378" t="s">
        <v>388</v>
      </c>
      <c r="J9" s="407">
        <f>(J7+J8)/2</f>
        <v>9.495000000000001</v>
      </c>
      <c r="K9" s="360" t="s">
        <v>363</v>
      </c>
      <c r="L9" s="319"/>
      <c r="M9" s="318"/>
    </row>
    <row r="10" spans="1:13" ht="18" customHeight="1">
      <c r="A10" s="318"/>
      <c r="B10" s="319"/>
      <c r="C10" s="568" t="s">
        <v>221</v>
      </c>
      <c r="D10" s="569"/>
      <c r="E10" s="570" t="str">
        <f>'1'!L5</f>
        <v>07.05.2017</v>
      </c>
      <c r="F10" s="571"/>
      <c r="G10" s="572"/>
      <c r="H10" s="592"/>
      <c r="I10" s="377" t="s">
        <v>387</v>
      </c>
      <c r="J10" s="376">
        <f>J7-J8</f>
        <v>-0.3100000000000005</v>
      </c>
      <c r="K10" s="359" t="s">
        <v>363</v>
      </c>
      <c r="L10" s="319"/>
      <c r="M10" s="318"/>
    </row>
    <row r="11" spans="1:13" ht="18" customHeight="1">
      <c r="A11" s="318"/>
      <c r="B11" s="319"/>
      <c r="C11" s="358" t="s">
        <v>7</v>
      </c>
      <c r="D11" s="357"/>
      <c r="E11" s="357"/>
      <c r="F11" s="357"/>
      <c r="G11" s="357"/>
      <c r="H11" s="357"/>
      <c r="I11" s="357"/>
      <c r="J11" s="357"/>
      <c r="K11" s="319"/>
      <c r="L11" s="319"/>
      <c r="M11" s="318"/>
    </row>
    <row r="12" spans="1:13" ht="18" customHeight="1">
      <c r="A12" s="318"/>
      <c r="B12" s="319"/>
      <c r="C12" s="366" t="s">
        <v>386</v>
      </c>
      <c r="D12" s="354" t="s">
        <v>385</v>
      </c>
      <c r="E12" s="353"/>
      <c r="F12" s="375">
        <v>11</v>
      </c>
      <c r="G12" s="609">
        <v>8</v>
      </c>
      <c r="H12" s="610"/>
      <c r="I12" s="374">
        <v>5</v>
      </c>
      <c r="J12" s="374">
        <v>2</v>
      </c>
      <c r="K12" s="363" t="s">
        <v>382</v>
      </c>
      <c r="L12" s="319"/>
      <c r="M12" s="318"/>
    </row>
    <row r="13" spans="1:13" ht="18" customHeight="1">
      <c r="A13" s="318"/>
      <c r="B13" s="319"/>
      <c r="C13" s="351" t="s">
        <v>359</v>
      </c>
      <c r="D13" s="350" t="s">
        <v>384</v>
      </c>
      <c r="E13" s="349"/>
      <c r="F13" s="611">
        <v>0</v>
      </c>
      <c r="G13" s="612"/>
      <c r="H13" s="612"/>
      <c r="I13" s="612"/>
      <c r="J13" s="613"/>
      <c r="K13" s="360" t="s">
        <v>382</v>
      </c>
      <c r="L13" s="319"/>
      <c r="M13" s="318"/>
    </row>
    <row r="14" spans="1:13" ht="18" customHeight="1">
      <c r="A14" s="318"/>
      <c r="B14" s="319"/>
      <c r="C14" s="351" t="s">
        <v>366</v>
      </c>
      <c r="D14" s="350" t="s">
        <v>383</v>
      </c>
      <c r="E14" s="349"/>
      <c r="F14" s="373">
        <f>F12+F13</f>
        <v>11</v>
      </c>
      <c r="G14" s="574">
        <f>G12+F13</f>
        <v>8</v>
      </c>
      <c r="H14" s="575"/>
      <c r="I14" s="372">
        <f>I12+F13</f>
        <v>5</v>
      </c>
      <c r="J14" s="372">
        <f>J12+F13</f>
        <v>2</v>
      </c>
      <c r="K14" s="360" t="s">
        <v>382</v>
      </c>
      <c r="L14" s="319"/>
      <c r="M14" s="318"/>
    </row>
    <row r="15" spans="1:13" ht="18" customHeight="1">
      <c r="A15" s="318"/>
      <c r="B15" s="319"/>
      <c r="C15" s="351" t="s">
        <v>370</v>
      </c>
      <c r="D15" s="350" t="s">
        <v>4</v>
      </c>
      <c r="E15" s="371"/>
      <c r="F15" s="576">
        <v>38207</v>
      </c>
      <c r="G15" s="577"/>
      <c r="H15" s="577"/>
      <c r="I15" s="577"/>
      <c r="J15" s="578"/>
      <c r="K15" s="370" t="s">
        <v>381</v>
      </c>
      <c r="L15" s="319"/>
      <c r="M15" s="318"/>
    </row>
    <row r="16" spans="1:13" ht="18" customHeight="1">
      <c r="A16" s="318"/>
      <c r="B16" s="319"/>
      <c r="C16" s="351" t="s">
        <v>380</v>
      </c>
      <c r="D16" s="350" t="s">
        <v>5</v>
      </c>
      <c r="E16" s="349"/>
      <c r="F16" s="579">
        <f>J9</f>
        <v>9.495000000000001</v>
      </c>
      <c r="G16" s="580"/>
      <c r="H16" s="580"/>
      <c r="I16" s="580"/>
      <c r="J16" s="581"/>
      <c r="K16" s="360" t="s">
        <v>363</v>
      </c>
      <c r="L16" s="319"/>
      <c r="M16" s="318"/>
    </row>
    <row r="17" spans="1:13" ht="18" customHeight="1">
      <c r="A17" s="318"/>
      <c r="B17" s="319"/>
      <c r="C17" s="351" t="s">
        <v>379</v>
      </c>
      <c r="D17" s="350" t="s">
        <v>445</v>
      </c>
      <c r="E17" s="349"/>
      <c r="F17" s="582">
        <v>176.86</v>
      </c>
      <c r="G17" s="583"/>
      <c r="H17" s="583"/>
      <c r="I17" s="583"/>
      <c r="J17" s="584"/>
      <c r="K17" s="360" t="s">
        <v>363</v>
      </c>
      <c r="L17" s="319"/>
      <c r="M17" s="318"/>
    </row>
    <row r="18" spans="1:13" ht="18" customHeight="1">
      <c r="A18" s="318"/>
      <c r="B18" s="319"/>
      <c r="C18" s="351" t="s">
        <v>378</v>
      </c>
      <c r="D18" s="350" t="s">
        <v>6</v>
      </c>
      <c r="E18" s="349"/>
      <c r="F18" s="582">
        <v>29.4</v>
      </c>
      <c r="G18" s="583"/>
      <c r="H18" s="583"/>
      <c r="I18" s="583"/>
      <c r="J18" s="584"/>
      <c r="K18" s="360" t="s">
        <v>363</v>
      </c>
      <c r="L18" s="319"/>
      <c r="M18" s="318"/>
    </row>
    <row r="19" spans="1:13" ht="18" customHeight="1">
      <c r="A19" s="318"/>
      <c r="B19" s="319"/>
      <c r="C19" s="351" t="s">
        <v>377</v>
      </c>
      <c r="D19" s="350" t="s">
        <v>376</v>
      </c>
      <c r="E19" s="349"/>
      <c r="F19" s="600">
        <f>F15/(F16*F17*F18)</f>
        <v>0.7738753585106164</v>
      </c>
      <c r="G19" s="601"/>
      <c r="H19" s="601"/>
      <c r="I19" s="601"/>
      <c r="J19" s="602"/>
      <c r="K19" s="346"/>
      <c r="L19" s="319"/>
      <c r="M19" s="318"/>
    </row>
    <row r="20" spans="1:13" ht="18" customHeight="1">
      <c r="A20" s="318"/>
      <c r="B20" s="319"/>
      <c r="C20" s="345"/>
      <c r="D20" s="598" t="s">
        <v>375</v>
      </c>
      <c r="E20" s="599"/>
      <c r="F20" s="369">
        <f>(F19*F14*F14)/50</f>
        <v>1.8727783675956917</v>
      </c>
      <c r="G20" s="614">
        <f>(F19*G14*G14)/50</f>
        <v>0.99056045889358901</v>
      </c>
      <c r="H20" s="615"/>
      <c r="I20" s="368">
        <f>F19*I14*I14/50</f>
        <v>0.3869376792553082</v>
      </c>
      <c r="J20" s="367">
        <f>F19*J14*J14/50</f>
        <v>6.1910028680849313E-2</v>
      </c>
      <c r="K20" s="359" t="s">
        <v>363</v>
      </c>
      <c r="L20" s="319"/>
      <c r="M20" s="318"/>
    </row>
    <row r="21" spans="1:13" ht="18" customHeight="1">
      <c r="A21" s="318"/>
      <c r="B21" s="319"/>
      <c r="C21" s="358" t="s">
        <v>374</v>
      </c>
      <c r="D21" s="357"/>
      <c r="E21" s="357"/>
      <c r="F21" s="357"/>
      <c r="G21" s="357"/>
      <c r="H21" s="357"/>
      <c r="I21" s="357"/>
      <c r="J21" s="357"/>
      <c r="K21" s="319"/>
      <c r="L21" s="319"/>
      <c r="M21" s="318"/>
    </row>
    <row r="22" spans="1:13" ht="18" customHeight="1">
      <c r="A22" s="318"/>
      <c r="B22" s="319"/>
      <c r="C22" s="366" t="s">
        <v>361</v>
      </c>
      <c r="D22" s="354" t="s">
        <v>373</v>
      </c>
      <c r="E22" s="353"/>
      <c r="F22" s="616">
        <f>J8</f>
        <v>9.65</v>
      </c>
      <c r="G22" s="617"/>
      <c r="H22" s="617"/>
      <c r="I22" s="617"/>
      <c r="J22" s="618"/>
      <c r="K22" s="363" t="s">
        <v>363</v>
      </c>
      <c r="L22" s="319"/>
      <c r="M22" s="318"/>
    </row>
    <row r="23" spans="1:13" ht="18" customHeight="1">
      <c r="A23" s="318"/>
      <c r="B23" s="319"/>
      <c r="C23" s="362" t="s">
        <v>359</v>
      </c>
      <c r="D23" s="350" t="s">
        <v>372</v>
      </c>
      <c r="E23" s="349"/>
      <c r="F23" s="619">
        <v>0</v>
      </c>
      <c r="G23" s="620"/>
      <c r="H23" s="620"/>
      <c r="I23" s="620"/>
      <c r="J23" s="621"/>
      <c r="K23" s="360" t="s">
        <v>363</v>
      </c>
      <c r="L23" s="319"/>
      <c r="M23" s="318"/>
    </row>
    <row r="24" spans="1:13" ht="18" customHeight="1">
      <c r="A24" s="318"/>
      <c r="B24" s="319"/>
      <c r="C24" s="362" t="s">
        <v>366</v>
      </c>
      <c r="D24" s="350" t="s">
        <v>371</v>
      </c>
      <c r="E24" s="349"/>
      <c r="F24" s="544">
        <v>0</v>
      </c>
      <c r="G24" s="545"/>
      <c r="H24" s="545"/>
      <c r="I24" s="545"/>
      <c r="J24" s="546"/>
      <c r="K24" s="360" t="s">
        <v>363</v>
      </c>
      <c r="L24" s="319"/>
      <c r="M24" s="318"/>
    </row>
    <row r="25" spans="1:13" ht="18" customHeight="1">
      <c r="A25" s="318"/>
      <c r="B25" s="319"/>
      <c r="C25" s="362" t="s">
        <v>370</v>
      </c>
      <c r="D25" s="350" t="s">
        <v>7</v>
      </c>
      <c r="E25" s="349"/>
      <c r="F25" s="348">
        <f>F20</f>
        <v>1.8727783675956917</v>
      </c>
      <c r="G25" s="547">
        <f>G20</f>
        <v>0.99056045889358901</v>
      </c>
      <c r="H25" s="548"/>
      <c r="I25" s="347">
        <f>I20</f>
        <v>0.3869376792553082</v>
      </c>
      <c r="J25" s="347">
        <f>J20</f>
        <v>6.1910028680849313E-2</v>
      </c>
      <c r="K25" s="360" t="s">
        <v>363</v>
      </c>
      <c r="L25" s="319"/>
      <c r="M25" s="318"/>
    </row>
    <row r="26" spans="1:13" ht="18" customHeight="1">
      <c r="A26" s="318"/>
      <c r="B26" s="319"/>
      <c r="C26" s="345"/>
      <c r="D26" s="344" t="s">
        <v>369</v>
      </c>
      <c r="E26" s="343"/>
      <c r="F26" s="342">
        <f>SUM(F22:F25)</f>
        <v>11.522778367595691</v>
      </c>
      <c r="G26" s="549">
        <f>F22+F23+F24+G25</f>
        <v>10.640560458893589</v>
      </c>
      <c r="H26" s="550"/>
      <c r="I26" s="341">
        <f>F22+F23+F24+I25</f>
        <v>10.036937679255308</v>
      </c>
      <c r="J26" s="341">
        <f>F22+F23+F24+J25</f>
        <v>9.7119100286808493</v>
      </c>
      <c r="K26" s="359" t="s">
        <v>363</v>
      </c>
      <c r="L26" s="319"/>
      <c r="M26" s="318"/>
    </row>
    <row r="27" spans="1:13" ht="18" customHeight="1">
      <c r="A27" s="318"/>
      <c r="B27" s="319"/>
      <c r="C27" s="365" t="s">
        <v>368</v>
      </c>
      <c r="D27" s="305"/>
      <c r="E27" s="305"/>
      <c r="F27" s="305"/>
      <c r="G27" s="305"/>
      <c r="H27" s="305"/>
      <c r="I27" s="305"/>
      <c r="J27" s="305"/>
      <c r="K27" s="364"/>
      <c r="L27" s="319"/>
      <c r="M27" s="318"/>
    </row>
    <row r="28" spans="1:13" ht="18" customHeight="1">
      <c r="A28" s="318"/>
      <c r="B28" s="319"/>
      <c r="C28" s="355" t="s">
        <v>361</v>
      </c>
      <c r="D28" s="354" t="s">
        <v>367</v>
      </c>
      <c r="E28" s="353"/>
      <c r="F28" s="551">
        <f>'1'!C18</f>
        <v>13</v>
      </c>
      <c r="G28" s="552"/>
      <c r="H28" s="552"/>
      <c r="I28" s="552"/>
      <c r="J28" s="553"/>
      <c r="K28" s="363" t="s">
        <v>363</v>
      </c>
      <c r="L28" s="319"/>
      <c r="M28" s="318"/>
    </row>
    <row r="29" spans="1:13" ht="18" customHeight="1">
      <c r="A29" s="318"/>
      <c r="B29" s="319"/>
      <c r="C29" s="351" t="s">
        <v>359</v>
      </c>
      <c r="D29" s="350" t="s">
        <v>9</v>
      </c>
      <c r="E29" s="349"/>
      <c r="F29" s="603">
        <f>'1'!E17</f>
        <v>0.6</v>
      </c>
      <c r="G29" s="604"/>
      <c r="H29" s="604"/>
      <c r="I29" s="604"/>
      <c r="J29" s="605"/>
      <c r="K29" s="360" t="s">
        <v>363</v>
      </c>
      <c r="L29" s="319"/>
      <c r="M29" s="318"/>
    </row>
    <row r="30" spans="1:13" ht="18" customHeight="1">
      <c r="A30" s="318"/>
      <c r="B30" s="319"/>
      <c r="C30" s="351" t="s">
        <v>366</v>
      </c>
      <c r="D30" s="350" t="s">
        <v>365</v>
      </c>
      <c r="E30" s="349"/>
      <c r="F30" s="606">
        <v>0</v>
      </c>
      <c r="G30" s="607"/>
      <c r="H30" s="607"/>
      <c r="I30" s="607"/>
      <c r="J30" s="608"/>
      <c r="K30" s="360" t="s">
        <v>363</v>
      </c>
      <c r="L30" s="319"/>
      <c r="M30" s="318"/>
    </row>
    <row r="31" spans="1:13" ht="18" customHeight="1">
      <c r="A31" s="318"/>
      <c r="B31" s="319"/>
      <c r="C31" s="362"/>
      <c r="D31" s="361"/>
      <c r="E31" s="349"/>
      <c r="F31" s="556"/>
      <c r="G31" s="557"/>
      <c r="H31" s="557"/>
      <c r="I31" s="557"/>
      <c r="J31" s="558"/>
      <c r="K31" s="360"/>
      <c r="L31" s="319"/>
      <c r="M31" s="318"/>
    </row>
    <row r="32" spans="1:13" ht="18" customHeight="1">
      <c r="A32" s="318"/>
      <c r="B32" s="319"/>
      <c r="C32" s="345"/>
      <c r="D32" s="344" t="s">
        <v>364</v>
      </c>
      <c r="E32" s="343"/>
      <c r="F32" s="559">
        <f>F28+F29-F30</f>
        <v>13.6</v>
      </c>
      <c r="G32" s="560"/>
      <c r="H32" s="560"/>
      <c r="I32" s="560"/>
      <c r="J32" s="561"/>
      <c r="K32" s="359" t="s">
        <v>363</v>
      </c>
      <c r="L32" s="319"/>
      <c r="M32" s="318"/>
    </row>
    <row r="33" spans="1:13" ht="18" customHeight="1">
      <c r="A33" s="318"/>
      <c r="B33" s="319"/>
      <c r="C33" s="358" t="s">
        <v>362</v>
      </c>
      <c r="D33" s="357"/>
      <c r="E33" s="357"/>
      <c r="F33" s="357"/>
      <c r="G33" s="357"/>
      <c r="H33" s="356"/>
      <c r="I33" s="356"/>
      <c r="J33" s="356"/>
      <c r="K33" s="319"/>
      <c r="L33" s="319"/>
      <c r="M33" s="318"/>
    </row>
    <row r="34" spans="1:13" ht="18" customHeight="1">
      <c r="A34" s="318"/>
      <c r="B34" s="319"/>
      <c r="C34" s="355" t="s">
        <v>361</v>
      </c>
      <c r="D34" s="354" t="s">
        <v>360</v>
      </c>
      <c r="E34" s="353"/>
      <c r="F34" s="562">
        <f>F32</f>
        <v>13.6</v>
      </c>
      <c r="G34" s="563"/>
      <c r="H34" s="563"/>
      <c r="I34" s="563"/>
      <c r="J34" s="564"/>
      <c r="K34" s="352" t="s">
        <v>356</v>
      </c>
      <c r="L34" s="319"/>
      <c r="M34" s="318"/>
    </row>
    <row r="35" spans="1:13" ht="18" customHeight="1">
      <c r="A35" s="318"/>
      <c r="B35" s="319"/>
      <c r="C35" s="351" t="s">
        <v>359</v>
      </c>
      <c r="D35" s="350" t="s">
        <v>358</v>
      </c>
      <c r="E35" s="349"/>
      <c r="F35" s="348">
        <f>F26</f>
        <v>11.522778367595691</v>
      </c>
      <c r="G35" s="547">
        <f>G26</f>
        <v>10.640560458893589</v>
      </c>
      <c r="H35" s="555"/>
      <c r="I35" s="347">
        <f>I26</f>
        <v>10.036937679255308</v>
      </c>
      <c r="J35" s="347">
        <f>J26</f>
        <v>9.7119100286808493</v>
      </c>
      <c r="K35" s="346" t="s">
        <v>356</v>
      </c>
      <c r="L35" s="319"/>
      <c r="M35" s="318"/>
    </row>
    <row r="36" spans="1:13" ht="18" customHeight="1">
      <c r="A36" s="318"/>
      <c r="B36" s="319"/>
      <c r="C36" s="345"/>
      <c r="D36" s="344" t="s">
        <v>357</v>
      </c>
      <c r="E36" s="343"/>
      <c r="F36" s="342">
        <f>F34-F35</f>
        <v>2.0772216324043082</v>
      </c>
      <c r="G36" s="549">
        <f>F34-G35</f>
        <v>2.9594395411064109</v>
      </c>
      <c r="H36" s="550"/>
      <c r="I36" s="341">
        <f>F34-I35</f>
        <v>3.5630623207446916</v>
      </c>
      <c r="J36" s="341">
        <f>F34-J35</f>
        <v>3.8880899713191504</v>
      </c>
      <c r="K36" s="340" t="s">
        <v>356</v>
      </c>
      <c r="L36" s="319"/>
      <c r="M36" s="318"/>
    </row>
    <row r="37" spans="1:13" ht="16.5" customHeight="1">
      <c r="A37" s="318"/>
      <c r="B37" s="319"/>
      <c r="C37" s="338"/>
      <c r="D37" s="554" t="s">
        <v>355</v>
      </c>
      <c r="E37" s="554"/>
      <c r="F37" s="339">
        <f>'1'!C20</f>
        <v>32.114818210165261</v>
      </c>
      <c r="G37" s="338" t="s">
        <v>348</v>
      </c>
      <c r="H37" s="338"/>
      <c r="I37" s="338"/>
      <c r="J37" s="338"/>
      <c r="K37" s="319"/>
      <c r="L37" s="319"/>
      <c r="M37" s="318"/>
    </row>
    <row r="38" spans="1:13" ht="18" customHeight="1">
      <c r="A38" s="318"/>
      <c r="B38" s="319"/>
      <c r="C38" s="337" t="s">
        <v>354</v>
      </c>
      <c r="D38" s="336"/>
      <c r="E38" s="335"/>
      <c r="F38" s="334" t="s">
        <v>353</v>
      </c>
      <c r="G38" s="334"/>
      <c r="H38" s="334"/>
      <c r="I38" s="334"/>
      <c r="J38" s="334"/>
      <c r="K38" s="333"/>
      <c r="L38" s="319"/>
      <c r="M38" s="318"/>
    </row>
    <row r="39" spans="1:13" ht="18" customHeight="1">
      <c r="A39" s="318"/>
      <c r="B39" s="319"/>
      <c r="C39" s="329"/>
      <c r="D39" s="325"/>
      <c r="E39" s="328"/>
      <c r="F39" s="329"/>
      <c r="G39" s="325"/>
      <c r="H39" s="325"/>
      <c r="I39" s="325"/>
      <c r="J39" s="325"/>
      <c r="K39" s="328"/>
      <c r="L39" s="319"/>
      <c r="M39" s="318"/>
    </row>
    <row r="40" spans="1:13" ht="15.75" hidden="1" customHeight="1">
      <c r="A40" s="318"/>
      <c r="B40" s="319"/>
      <c r="C40" s="332"/>
      <c r="D40" s="331"/>
      <c r="E40" s="330"/>
      <c r="F40" s="329"/>
      <c r="G40" s="325"/>
      <c r="H40" s="325"/>
      <c r="I40" s="325"/>
      <c r="J40" s="325"/>
      <c r="K40" s="328"/>
      <c r="L40" s="319"/>
      <c r="M40" s="318"/>
    </row>
    <row r="41" spans="1:13" ht="12.75" hidden="1" customHeight="1">
      <c r="A41" s="318"/>
      <c r="B41" s="319"/>
      <c r="C41" s="332"/>
      <c r="D41" s="331"/>
      <c r="E41" s="330"/>
      <c r="F41" s="329"/>
      <c r="G41" s="325"/>
      <c r="H41" s="325"/>
      <c r="I41" s="325"/>
      <c r="J41" s="325"/>
      <c r="K41" s="328"/>
      <c r="L41" s="319"/>
      <c r="M41" s="318"/>
    </row>
    <row r="42" spans="1:13" ht="12.75" hidden="1" customHeight="1">
      <c r="A42" s="318"/>
      <c r="B42" s="319"/>
      <c r="C42" s="332"/>
      <c r="D42" s="331"/>
      <c r="E42" s="330"/>
      <c r="F42" s="329"/>
      <c r="G42" s="325"/>
      <c r="H42" s="325"/>
      <c r="I42" s="325"/>
      <c r="J42" s="325"/>
      <c r="K42" s="328"/>
      <c r="L42" s="319"/>
      <c r="M42" s="318"/>
    </row>
    <row r="43" spans="1:13" ht="9" hidden="1" customHeight="1">
      <c r="A43" s="318"/>
      <c r="B43" s="319"/>
      <c r="C43" s="332"/>
      <c r="D43" s="331"/>
      <c r="E43" s="330"/>
      <c r="F43" s="329"/>
      <c r="G43" s="325"/>
      <c r="H43" s="325"/>
      <c r="I43" s="325"/>
      <c r="J43" s="325"/>
      <c r="K43" s="328"/>
      <c r="L43" s="319"/>
      <c r="M43" s="318"/>
    </row>
    <row r="44" spans="1:13" ht="11.25" hidden="1" customHeight="1">
      <c r="A44" s="318"/>
      <c r="B44" s="319"/>
      <c r="C44" s="332"/>
      <c r="D44" s="331"/>
      <c r="E44" s="330"/>
      <c r="F44" s="329"/>
      <c r="G44" s="325"/>
      <c r="H44" s="325"/>
      <c r="I44" s="325"/>
      <c r="J44" s="325"/>
      <c r="K44" s="328"/>
      <c r="L44" s="319"/>
      <c r="M44" s="318"/>
    </row>
    <row r="45" spans="1:13" ht="12.75" hidden="1" customHeight="1">
      <c r="A45" s="318"/>
      <c r="B45" s="319"/>
      <c r="C45" s="332"/>
      <c r="D45" s="331"/>
      <c r="E45" s="330"/>
      <c r="F45" s="329"/>
      <c r="G45" s="325"/>
      <c r="H45" s="325"/>
      <c r="I45" s="325"/>
      <c r="J45" s="325"/>
      <c r="K45" s="328"/>
      <c r="L45" s="319"/>
      <c r="M45" s="318"/>
    </row>
    <row r="46" spans="1:13" ht="12.75" hidden="1" customHeight="1">
      <c r="A46" s="318"/>
      <c r="B46" s="319"/>
      <c r="C46" s="332"/>
      <c r="D46" s="331"/>
      <c r="E46" s="330"/>
      <c r="F46" s="329"/>
      <c r="G46" s="325"/>
      <c r="H46" s="325"/>
      <c r="I46" s="325"/>
      <c r="J46" s="325"/>
      <c r="K46" s="328"/>
      <c r="L46" s="319"/>
      <c r="M46" s="318"/>
    </row>
    <row r="47" spans="1:13" ht="9" hidden="1" customHeight="1">
      <c r="A47" s="318"/>
      <c r="B47" s="319"/>
      <c r="C47" s="332"/>
      <c r="D47" s="331"/>
      <c r="E47" s="330"/>
      <c r="F47" s="329"/>
      <c r="G47" s="325"/>
      <c r="H47" s="325"/>
      <c r="I47" s="325"/>
      <c r="J47" s="325"/>
      <c r="K47" s="328"/>
      <c r="L47" s="319"/>
      <c r="M47" s="318"/>
    </row>
    <row r="48" spans="1:13" ht="12.75" hidden="1" customHeight="1">
      <c r="A48" s="318"/>
      <c r="B48" s="319"/>
      <c r="C48" s="332"/>
      <c r="D48" s="331"/>
      <c r="E48" s="330"/>
      <c r="F48" s="329"/>
      <c r="G48" s="325"/>
      <c r="H48" s="325"/>
      <c r="I48" s="325"/>
      <c r="J48" s="325"/>
      <c r="K48" s="328"/>
      <c r="L48" s="319"/>
      <c r="M48" s="318"/>
    </row>
    <row r="49" spans="1:13" ht="12.75" hidden="1" customHeight="1">
      <c r="A49" s="318"/>
      <c r="B49" s="319"/>
      <c r="C49" s="332"/>
      <c r="D49" s="331"/>
      <c r="E49" s="330"/>
      <c r="F49" s="329"/>
      <c r="G49" s="325"/>
      <c r="H49" s="325"/>
      <c r="I49" s="325"/>
      <c r="J49" s="325"/>
      <c r="K49" s="328"/>
      <c r="L49" s="319"/>
      <c r="M49" s="318"/>
    </row>
    <row r="50" spans="1:13" ht="12.75" hidden="1" customHeight="1">
      <c r="A50" s="318"/>
      <c r="B50" s="319"/>
      <c r="C50" s="332"/>
      <c r="D50" s="331"/>
      <c r="E50" s="330"/>
      <c r="F50" s="329"/>
      <c r="G50" s="325"/>
      <c r="H50" s="325"/>
      <c r="I50" s="325"/>
      <c r="J50" s="325"/>
      <c r="K50" s="328"/>
      <c r="L50" s="319"/>
      <c r="M50" s="318"/>
    </row>
    <row r="51" spans="1:13" ht="12.75" hidden="1" customHeight="1">
      <c r="A51" s="318"/>
      <c r="B51" s="319"/>
      <c r="C51" s="332"/>
      <c r="D51" s="331"/>
      <c r="E51" s="330"/>
      <c r="F51" s="329"/>
      <c r="G51" s="325"/>
      <c r="H51" s="325"/>
      <c r="I51" s="325"/>
      <c r="J51" s="325"/>
      <c r="K51" s="328"/>
      <c r="L51" s="319"/>
      <c r="M51" s="318"/>
    </row>
    <row r="52" spans="1:13" ht="12.75" hidden="1" customHeight="1">
      <c r="A52" s="318"/>
      <c r="B52" s="319"/>
      <c r="C52" s="332"/>
      <c r="D52" s="331"/>
      <c r="E52" s="330"/>
      <c r="F52" s="329"/>
      <c r="G52" s="325"/>
      <c r="H52" s="325"/>
      <c r="I52" s="325"/>
      <c r="J52" s="325"/>
      <c r="K52" s="328"/>
      <c r="L52" s="319"/>
      <c r="M52" s="318"/>
    </row>
    <row r="53" spans="1:13" ht="4.5" hidden="1" customHeight="1">
      <c r="A53" s="318"/>
      <c r="B53" s="319"/>
      <c r="C53" s="332"/>
      <c r="D53" s="331"/>
      <c r="E53" s="330"/>
      <c r="F53" s="329"/>
      <c r="G53" s="325"/>
      <c r="H53" s="325"/>
      <c r="I53" s="325"/>
      <c r="J53" s="325"/>
      <c r="K53" s="328"/>
      <c r="L53" s="319"/>
      <c r="M53" s="318"/>
    </row>
    <row r="54" spans="1:13" ht="12.75" hidden="1" customHeight="1">
      <c r="A54" s="318"/>
      <c r="B54" s="319"/>
      <c r="C54" s="332"/>
      <c r="D54" s="331"/>
      <c r="E54" s="330"/>
      <c r="F54" s="329"/>
      <c r="G54" s="325"/>
      <c r="H54" s="325"/>
      <c r="I54" s="325"/>
      <c r="J54" s="325"/>
      <c r="K54" s="328"/>
      <c r="L54" s="319"/>
      <c r="M54" s="318"/>
    </row>
    <row r="55" spans="1:13" ht="12.75" hidden="1" customHeight="1">
      <c r="A55" s="318"/>
      <c r="B55" s="319"/>
      <c r="C55" s="332"/>
      <c r="D55" s="331"/>
      <c r="E55" s="330"/>
      <c r="F55" s="329"/>
      <c r="G55" s="325"/>
      <c r="H55" s="325"/>
      <c r="I55" s="325"/>
      <c r="J55" s="325"/>
      <c r="K55" s="328"/>
      <c r="L55" s="319"/>
      <c r="M55" s="318"/>
    </row>
    <row r="56" spans="1:13" ht="12.75" hidden="1" customHeight="1">
      <c r="A56" s="318"/>
      <c r="B56" s="319"/>
      <c r="C56" s="332"/>
      <c r="D56" s="331"/>
      <c r="E56" s="330"/>
      <c r="F56" s="329"/>
      <c r="G56" s="325"/>
      <c r="H56" s="325"/>
      <c r="I56" s="325"/>
      <c r="J56" s="325"/>
      <c r="K56" s="328"/>
      <c r="L56" s="319"/>
      <c r="M56" s="318"/>
    </row>
    <row r="57" spans="1:13" ht="51.75" hidden="1" customHeight="1">
      <c r="A57" s="318"/>
      <c r="B57" s="319"/>
      <c r="C57" s="332"/>
      <c r="D57" s="331"/>
      <c r="E57" s="330"/>
      <c r="F57" s="329"/>
      <c r="G57" s="325"/>
      <c r="H57" s="325"/>
      <c r="I57" s="325"/>
      <c r="J57" s="325"/>
      <c r="K57" s="328"/>
      <c r="L57" s="319"/>
      <c r="M57" s="318"/>
    </row>
    <row r="58" spans="1:13" ht="12.75" hidden="1" customHeight="1">
      <c r="A58" s="318"/>
      <c r="B58" s="319"/>
      <c r="C58" s="332"/>
      <c r="D58" s="331"/>
      <c r="E58" s="330"/>
      <c r="F58" s="329"/>
      <c r="G58" s="325"/>
      <c r="H58" s="325"/>
      <c r="I58" s="325"/>
      <c r="J58" s="325"/>
      <c r="K58" s="328"/>
      <c r="L58" s="319"/>
      <c r="M58" s="318"/>
    </row>
    <row r="59" spans="1:13" ht="13.5" customHeight="1">
      <c r="A59" s="318"/>
      <c r="B59" s="319"/>
      <c r="C59" s="332"/>
      <c r="D59" s="331"/>
      <c r="E59" s="330"/>
      <c r="F59" s="329"/>
      <c r="G59" s="325"/>
      <c r="H59" s="325"/>
      <c r="I59" s="325"/>
      <c r="J59" s="325"/>
      <c r="K59" s="328"/>
      <c r="L59" s="319"/>
      <c r="M59" s="318"/>
    </row>
    <row r="60" spans="1:13" ht="13.5" customHeight="1">
      <c r="A60" s="318"/>
      <c r="B60" s="319"/>
      <c r="C60" s="326" t="s">
        <v>352</v>
      </c>
      <c r="D60" s="325"/>
      <c r="E60" s="327">
        <f>'1'!B48</f>
        <v>0</v>
      </c>
      <c r="F60" s="326" t="s">
        <v>351</v>
      </c>
      <c r="G60" s="325"/>
      <c r="H60" s="325">
        <f>'1'!B46</f>
        <v>0</v>
      </c>
      <c r="I60" s="325"/>
      <c r="J60" s="325"/>
      <c r="K60" s="325"/>
      <c r="L60" s="324"/>
      <c r="M60" s="318"/>
    </row>
    <row r="61" spans="1:13" ht="18" customHeight="1">
      <c r="A61" s="318"/>
      <c r="B61" s="319"/>
      <c r="C61" s="541"/>
      <c r="D61" s="542"/>
      <c r="E61" s="543"/>
      <c r="F61" s="323"/>
      <c r="G61" s="322"/>
      <c r="H61" s="322"/>
      <c r="I61" s="322"/>
      <c r="J61" s="321" t="s">
        <v>350</v>
      </c>
      <c r="K61" s="320" t="s">
        <v>349</v>
      </c>
      <c r="L61" s="319"/>
      <c r="M61" s="318"/>
    </row>
    <row r="62" spans="1:13" ht="11.25" customHeight="1">
      <c r="A62" s="318"/>
      <c r="B62" s="319"/>
      <c r="C62" s="319"/>
      <c r="D62" s="319"/>
      <c r="E62" s="319"/>
      <c r="F62" s="319"/>
      <c r="G62" s="319"/>
      <c r="H62" s="319"/>
      <c r="I62" s="319"/>
      <c r="J62" s="319"/>
      <c r="K62" s="319"/>
      <c r="L62" s="319"/>
      <c r="M62" s="318"/>
    </row>
    <row r="63" spans="1:13" ht="5.25" customHeight="1">
      <c r="A63" s="318"/>
      <c r="B63" s="318"/>
      <c r="C63" s="318"/>
      <c r="D63" s="318"/>
      <c r="E63" s="318"/>
      <c r="F63" s="318"/>
      <c r="G63" s="318"/>
      <c r="H63" s="318"/>
      <c r="I63" s="318"/>
      <c r="J63" s="318"/>
      <c r="K63" s="318"/>
      <c r="L63" s="318"/>
      <c r="M63" s="318"/>
    </row>
    <row r="64" spans="1:13" ht="13.5" customHeight="1"/>
    <row r="66" spans="3:11" ht="20.25">
      <c r="C66" s="317"/>
      <c r="D66" s="305"/>
      <c r="E66" s="305"/>
      <c r="F66" s="305"/>
      <c r="G66" s="305"/>
      <c r="H66" s="305"/>
      <c r="I66" s="305"/>
      <c r="J66" s="305"/>
      <c r="K66" s="297"/>
    </row>
    <row r="67" spans="3:11" ht="15.75">
      <c r="C67" s="300"/>
      <c r="D67" s="300"/>
      <c r="E67" s="300"/>
      <c r="F67" s="313"/>
      <c r="G67" s="313"/>
      <c r="H67" s="313"/>
      <c r="I67" s="313"/>
      <c r="J67" s="313"/>
      <c r="K67" s="298"/>
    </row>
    <row r="68" spans="3:11" ht="15.75">
      <c r="C68" s="304"/>
      <c r="D68" s="300"/>
      <c r="E68" s="300"/>
      <c r="F68" s="313"/>
      <c r="G68" s="313"/>
      <c r="H68" s="313"/>
      <c r="I68" s="313"/>
      <c r="J68" s="313"/>
      <c r="K68" s="298"/>
    </row>
    <row r="69" spans="3:11" ht="15.75">
      <c r="C69" s="304"/>
      <c r="D69" s="300"/>
      <c r="E69" s="300"/>
      <c r="F69" s="313"/>
      <c r="G69" s="313"/>
      <c r="H69" s="313"/>
      <c r="I69" s="313"/>
      <c r="J69" s="313"/>
      <c r="K69" s="298"/>
    </row>
    <row r="70" spans="3:11" ht="15.75">
      <c r="C70" s="304"/>
      <c r="D70" s="300"/>
      <c r="E70" s="316"/>
      <c r="F70" s="315"/>
      <c r="G70" s="315"/>
      <c r="H70" s="315"/>
      <c r="I70" s="315"/>
      <c r="J70" s="315"/>
      <c r="K70" s="314"/>
    </row>
    <row r="71" spans="3:11" ht="15.75">
      <c r="C71" s="304"/>
      <c r="D71" s="300"/>
      <c r="E71" s="300"/>
      <c r="F71" s="313"/>
      <c r="G71" s="313"/>
      <c r="H71" s="313"/>
      <c r="I71" s="313"/>
      <c r="J71" s="313"/>
      <c r="K71" s="298"/>
    </row>
    <row r="72" spans="3:11" ht="15.75">
      <c r="C72" s="304"/>
      <c r="D72" s="300"/>
      <c r="E72" s="300"/>
      <c r="F72" s="313"/>
      <c r="G72" s="313"/>
      <c r="H72" s="313"/>
      <c r="I72" s="313"/>
      <c r="J72" s="313"/>
      <c r="K72" s="298"/>
    </row>
    <row r="73" spans="3:11" ht="15.75">
      <c r="C73" s="304"/>
      <c r="D73" s="300"/>
      <c r="E73" s="300"/>
      <c r="F73" s="313"/>
      <c r="G73" s="313"/>
      <c r="H73" s="313"/>
      <c r="I73" s="313"/>
      <c r="J73" s="313"/>
      <c r="K73" s="298"/>
    </row>
    <row r="74" spans="3:11" ht="15.75">
      <c r="C74" s="304"/>
      <c r="D74" s="300"/>
      <c r="E74" s="300"/>
      <c r="F74" s="312"/>
      <c r="G74" s="312"/>
      <c r="H74" s="312"/>
      <c r="I74" s="312"/>
      <c r="J74" s="312"/>
      <c r="K74" s="298"/>
    </row>
    <row r="75" spans="3:11" ht="18.75">
      <c r="C75" s="300"/>
      <c r="D75" s="301"/>
      <c r="E75" s="300"/>
      <c r="F75" s="312"/>
      <c r="G75" s="312"/>
      <c r="H75" s="312"/>
      <c r="I75" s="312"/>
      <c r="J75" s="312"/>
      <c r="K75" s="298"/>
    </row>
    <row r="76" spans="3:11">
      <c r="C76" s="297"/>
      <c r="D76" s="297"/>
      <c r="E76" s="297"/>
      <c r="F76" s="297"/>
      <c r="G76" s="297"/>
      <c r="H76" s="297"/>
      <c r="I76" s="297"/>
      <c r="J76" s="297"/>
      <c r="K76" s="297"/>
    </row>
    <row r="78" spans="3:11">
      <c r="C78" s="297"/>
      <c r="D78" s="297"/>
      <c r="E78" s="297"/>
      <c r="F78" s="297"/>
      <c r="G78" s="297"/>
      <c r="H78" s="297"/>
      <c r="I78" s="297"/>
      <c r="J78" s="297"/>
      <c r="K78" s="297"/>
    </row>
    <row r="79" spans="3:11" ht="20.25">
      <c r="C79" s="307"/>
      <c r="D79" s="305"/>
      <c r="E79" s="305"/>
      <c r="F79" s="305"/>
      <c r="G79" s="305"/>
      <c r="H79" s="305"/>
      <c r="I79" s="305"/>
      <c r="J79" s="305"/>
      <c r="K79" s="297"/>
    </row>
    <row r="80" spans="3:11" ht="15.75">
      <c r="C80" s="300"/>
      <c r="D80" s="300"/>
      <c r="E80" s="300"/>
      <c r="F80" s="311"/>
      <c r="G80" s="311"/>
      <c r="H80" s="311"/>
      <c r="I80" s="311"/>
      <c r="J80" s="311"/>
      <c r="K80" s="308"/>
    </row>
    <row r="81" spans="3:11" ht="15.75">
      <c r="C81" s="300"/>
      <c r="D81" s="300"/>
      <c r="E81" s="300"/>
      <c r="F81" s="311"/>
      <c r="G81" s="311"/>
      <c r="H81" s="311"/>
      <c r="I81" s="311"/>
      <c r="J81" s="311"/>
      <c r="K81" s="308"/>
    </row>
    <row r="82" spans="3:11" ht="15.75">
      <c r="C82" s="300"/>
      <c r="D82" s="300"/>
      <c r="E82" s="300"/>
      <c r="F82" s="311"/>
      <c r="G82" s="311"/>
      <c r="H82" s="311"/>
      <c r="I82" s="311"/>
      <c r="J82" s="311"/>
      <c r="K82" s="308"/>
    </row>
    <row r="83" spans="3:11" ht="15.75">
      <c r="C83" s="300"/>
      <c r="D83" s="300"/>
      <c r="E83" s="300"/>
      <c r="F83" s="310"/>
      <c r="G83" s="310"/>
      <c r="H83" s="310"/>
      <c r="I83" s="310"/>
      <c r="J83" s="310"/>
      <c r="K83" s="308"/>
    </row>
    <row r="84" spans="3:11" ht="18.75">
      <c r="C84" s="300"/>
      <c r="D84" s="301"/>
      <c r="E84" s="300"/>
      <c r="F84" s="309"/>
      <c r="G84" s="309"/>
      <c r="H84" s="309"/>
      <c r="I84" s="309"/>
      <c r="J84" s="309"/>
      <c r="K84" s="308"/>
    </row>
    <row r="85" spans="3:11">
      <c r="C85" s="297"/>
      <c r="D85" s="297"/>
      <c r="E85" s="297"/>
      <c r="F85" s="297"/>
      <c r="G85" s="297"/>
      <c r="H85" s="297"/>
      <c r="I85" s="297"/>
      <c r="J85" s="297"/>
      <c r="K85" s="297"/>
    </row>
    <row r="86" spans="3:11">
      <c r="C86" s="297"/>
      <c r="D86" s="297"/>
      <c r="E86" s="297"/>
      <c r="F86" s="297"/>
      <c r="G86" s="297"/>
      <c r="H86" s="297"/>
      <c r="I86" s="297"/>
      <c r="J86" s="297"/>
      <c r="K86" s="297"/>
    </row>
    <row r="88" spans="3:11" ht="20.25">
      <c r="C88" s="307"/>
      <c r="D88" s="306"/>
      <c r="E88" s="305"/>
      <c r="F88" s="305"/>
      <c r="G88" s="305"/>
      <c r="H88" s="305"/>
      <c r="I88" s="305"/>
      <c r="J88" s="305"/>
      <c r="K88" s="297"/>
    </row>
    <row r="89" spans="3:11" ht="15.75">
      <c r="C89" s="304"/>
      <c r="D89" s="300"/>
      <c r="E89" s="300"/>
      <c r="F89" s="303"/>
      <c r="G89" s="303"/>
      <c r="H89" s="303"/>
      <c r="I89" s="303"/>
      <c r="J89" s="303"/>
      <c r="K89" s="298"/>
    </row>
    <row r="90" spans="3:11" ht="15.75">
      <c r="C90" s="304"/>
      <c r="D90" s="300"/>
      <c r="E90" s="300"/>
      <c r="F90" s="303"/>
      <c r="G90" s="303"/>
      <c r="H90" s="303"/>
      <c r="I90" s="303"/>
      <c r="J90" s="303"/>
      <c r="K90" s="298"/>
    </row>
    <row r="91" spans="3:11" ht="15.75">
      <c r="C91" s="304"/>
      <c r="D91" s="300"/>
      <c r="E91" s="300"/>
      <c r="F91" s="303"/>
      <c r="G91" s="303"/>
      <c r="H91" s="303"/>
      <c r="I91" s="303"/>
      <c r="J91" s="303"/>
      <c r="K91" s="298"/>
    </row>
    <row r="92" spans="3:11" ht="15.75">
      <c r="C92" s="300"/>
      <c r="D92" s="302"/>
      <c r="E92" s="300"/>
      <c r="F92" s="299"/>
      <c r="G92" s="299"/>
      <c r="H92" s="299"/>
      <c r="I92" s="299"/>
      <c r="J92" s="299"/>
      <c r="K92" s="298"/>
    </row>
    <row r="93" spans="3:11" ht="18.75">
      <c r="C93" s="300"/>
      <c r="D93" s="301"/>
      <c r="E93" s="300"/>
      <c r="F93" s="299"/>
      <c r="G93" s="299"/>
      <c r="H93" s="299"/>
      <c r="I93" s="299"/>
      <c r="J93" s="299"/>
      <c r="K93" s="298"/>
    </row>
    <row r="94" spans="3:11">
      <c r="C94" s="297"/>
      <c r="D94" s="297"/>
      <c r="E94" s="297"/>
      <c r="F94" s="297"/>
      <c r="G94" s="297"/>
      <c r="H94" s="297"/>
      <c r="I94" s="297"/>
      <c r="J94" s="297"/>
      <c r="K94" s="297"/>
    </row>
  </sheetData>
  <mergeCells count="35">
    <mergeCell ref="F18:J18"/>
    <mergeCell ref="F19:J19"/>
    <mergeCell ref="F29:J29"/>
    <mergeCell ref="F30:J30"/>
    <mergeCell ref="G12:H12"/>
    <mergeCell ref="F13:J13"/>
    <mergeCell ref="G20:H20"/>
    <mergeCell ref="F22:J22"/>
    <mergeCell ref="F23:J23"/>
    <mergeCell ref="E9:G9"/>
    <mergeCell ref="C10:D10"/>
    <mergeCell ref="E10:G10"/>
    <mergeCell ref="I6:K6"/>
    <mergeCell ref="G36:H36"/>
    <mergeCell ref="G14:H14"/>
    <mergeCell ref="F15:J15"/>
    <mergeCell ref="F16:J16"/>
    <mergeCell ref="F17:J17"/>
    <mergeCell ref="C7:D7"/>
    <mergeCell ref="E7:G7"/>
    <mergeCell ref="H7:H10"/>
    <mergeCell ref="C8:D8"/>
    <mergeCell ref="E8:G8"/>
    <mergeCell ref="C9:D9"/>
    <mergeCell ref="D20:E20"/>
    <mergeCell ref="C61:E61"/>
    <mergeCell ref="F24:J24"/>
    <mergeCell ref="G25:H25"/>
    <mergeCell ref="G26:H26"/>
    <mergeCell ref="F28:J28"/>
    <mergeCell ref="D37:E37"/>
    <mergeCell ref="G35:H35"/>
    <mergeCell ref="F31:J31"/>
    <mergeCell ref="F32:J32"/>
    <mergeCell ref="F34:J34"/>
  </mergeCells>
  <printOptions horizontalCentered="1" verticalCentered="1" gridLinesSet="0"/>
  <pageMargins left="0.25" right="0.25" top="0.75" bottom="0.75" header="0.3" footer="0.3"/>
  <pageSetup paperSize="9"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N94"/>
  <sheetViews>
    <sheetView showGridLines="0" topLeftCell="A10" workbookViewId="0">
      <selection activeCell="F15" sqref="F15:J15"/>
    </sheetView>
  </sheetViews>
  <sheetFormatPr defaultRowHeight="12.75"/>
  <cols>
    <col min="1" max="1" width="0.85546875" style="296" customWidth="1"/>
    <col min="2" max="2" width="2.7109375" style="296" customWidth="1"/>
    <col min="3" max="3" width="6.85546875" style="296" customWidth="1"/>
    <col min="4" max="4" width="16.7109375" style="296" customWidth="1"/>
    <col min="5" max="5" width="20.42578125" style="296" customWidth="1"/>
    <col min="6" max="6" width="8.5703125" style="296" customWidth="1"/>
    <col min="7" max="7" width="4.28515625" style="296" customWidth="1"/>
    <col min="8" max="8" width="5.85546875" style="296" customWidth="1"/>
    <col min="9" max="10" width="8.5703125" style="296" customWidth="1"/>
    <col min="11" max="11" width="9" style="296" customWidth="1"/>
    <col min="12" max="12" width="2.7109375" style="296" customWidth="1"/>
    <col min="13" max="13" width="0.85546875" style="296" customWidth="1"/>
    <col min="14" max="14" width="2.7109375" style="296" customWidth="1"/>
    <col min="15" max="256" width="9.140625" style="296"/>
    <col min="257" max="257" width="0.85546875" style="296" customWidth="1"/>
    <col min="258" max="258" width="2.7109375" style="296" customWidth="1"/>
    <col min="259" max="259" width="6.85546875" style="296" customWidth="1"/>
    <col min="260" max="260" width="16.7109375" style="296" customWidth="1"/>
    <col min="261" max="261" width="20.42578125" style="296" customWidth="1"/>
    <col min="262" max="262" width="8.5703125" style="296" customWidth="1"/>
    <col min="263" max="264" width="4.28515625" style="296" customWidth="1"/>
    <col min="265" max="266" width="8.5703125" style="296" customWidth="1"/>
    <col min="267" max="267" width="9" style="296" customWidth="1"/>
    <col min="268" max="268" width="2.7109375" style="296" customWidth="1"/>
    <col min="269" max="269" width="0.85546875" style="296" customWidth="1"/>
    <col min="270" max="270" width="2.7109375" style="296" customWidth="1"/>
    <col min="271" max="512" width="9.140625" style="296"/>
    <col min="513" max="513" width="0.85546875" style="296" customWidth="1"/>
    <col min="514" max="514" width="2.7109375" style="296" customWidth="1"/>
    <col min="515" max="515" width="6.85546875" style="296" customWidth="1"/>
    <col min="516" max="516" width="16.7109375" style="296" customWidth="1"/>
    <col min="517" max="517" width="20.42578125" style="296" customWidth="1"/>
    <col min="518" max="518" width="8.5703125" style="296" customWidth="1"/>
    <col min="519" max="520" width="4.28515625" style="296" customWidth="1"/>
    <col min="521" max="522" width="8.5703125" style="296" customWidth="1"/>
    <col min="523" max="523" width="9" style="296" customWidth="1"/>
    <col min="524" max="524" width="2.7109375" style="296" customWidth="1"/>
    <col min="525" max="525" width="0.85546875" style="296" customWidth="1"/>
    <col min="526" max="526" width="2.7109375" style="296" customWidth="1"/>
    <col min="527" max="768" width="9.140625" style="296"/>
    <col min="769" max="769" width="0.85546875" style="296" customWidth="1"/>
    <col min="770" max="770" width="2.7109375" style="296" customWidth="1"/>
    <col min="771" max="771" width="6.85546875" style="296" customWidth="1"/>
    <col min="772" max="772" width="16.7109375" style="296" customWidth="1"/>
    <col min="773" max="773" width="20.42578125" style="296" customWidth="1"/>
    <col min="774" max="774" width="8.5703125" style="296" customWidth="1"/>
    <col min="775" max="776" width="4.28515625" style="296" customWidth="1"/>
    <col min="777" max="778" width="8.5703125" style="296" customWidth="1"/>
    <col min="779" max="779" width="9" style="296" customWidth="1"/>
    <col min="780" max="780" width="2.7109375" style="296" customWidth="1"/>
    <col min="781" max="781" width="0.85546875" style="296" customWidth="1"/>
    <col min="782" max="782" width="2.7109375" style="296" customWidth="1"/>
    <col min="783" max="1024" width="9.140625" style="296"/>
    <col min="1025" max="1025" width="0.85546875" style="296" customWidth="1"/>
    <col min="1026" max="1026" width="2.7109375" style="296" customWidth="1"/>
    <col min="1027" max="1027" width="6.85546875" style="296" customWidth="1"/>
    <col min="1028" max="1028" width="16.7109375" style="296" customWidth="1"/>
    <col min="1029" max="1029" width="20.42578125" style="296" customWidth="1"/>
    <col min="1030" max="1030" width="8.5703125" style="296" customWidth="1"/>
    <col min="1031" max="1032" width="4.28515625" style="296" customWidth="1"/>
    <col min="1033" max="1034" width="8.5703125" style="296" customWidth="1"/>
    <col min="1035" max="1035" width="9" style="296" customWidth="1"/>
    <col min="1036" max="1036" width="2.7109375" style="296" customWidth="1"/>
    <col min="1037" max="1037" width="0.85546875" style="296" customWidth="1"/>
    <col min="1038" max="1038" width="2.7109375" style="296" customWidth="1"/>
    <col min="1039" max="1280" width="9.140625" style="296"/>
    <col min="1281" max="1281" width="0.85546875" style="296" customWidth="1"/>
    <col min="1282" max="1282" width="2.7109375" style="296" customWidth="1"/>
    <col min="1283" max="1283" width="6.85546875" style="296" customWidth="1"/>
    <col min="1284" max="1284" width="16.7109375" style="296" customWidth="1"/>
    <col min="1285" max="1285" width="20.42578125" style="296" customWidth="1"/>
    <col min="1286" max="1286" width="8.5703125" style="296" customWidth="1"/>
    <col min="1287" max="1288" width="4.28515625" style="296" customWidth="1"/>
    <col min="1289" max="1290" width="8.5703125" style="296" customWidth="1"/>
    <col min="1291" max="1291" width="9" style="296" customWidth="1"/>
    <col min="1292" max="1292" width="2.7109375" style="296" customWidth="1"/>
    <col min="1293" max="1293" width="0.85546875" style="296" customWidth="1"/>
    <col min="1294" max="1294" width="2.7109375" style="296" customWidth="1"/>
    <col min="1295" max="1536" width="9.140625" style="296"/>
    <col min="1537" max="1537" width="0.85546875" style="296" customWidth="1"/>
    <col min="1538" max="1538" width="2.7109375" style="296" customWidth="1"/>
    <col min="1539" max="1539" width="6.85546875" style="296" customWidth="1"/>
    <col min="1540" max="1540" width="16.7109375" style="296" customWidth="1"/>
    <col min="1541" max="1541" width="20.42578125" style="296" customWidth="1"/>
    <col min="1542" max="1542" width="8.5703125" style="296" customWidth="1"/>
    <col min="1543" max="1544" width="4.28515625" style="296" customWidth="1"/>
    <col min="1545" max="1546" width="8.5703125" style="296" customWidth="1"/>
    <col min="1547" max="1547" width="9" style="296" customWidth="1"/>
    <col min="1548" max="1548" width="2.7109375" style="296" customWidth="1"/>
    <col min="1549" max="1549" width="0.85546875" style="296" customWidth="1"/>
    <col min="1550" max="1550" width="2.7109375" style="296" customWidth="1"/>
    <col min="1551" max="1792" width="9.140625" style="296"/>
    <col min="1793" max="1793" width="0.85546875" style="296" customWidth="1"/>
    <col min="1794" max="1794" width="2.7109375" style="296" customWidth="1"/>
    <col min="1795" max="1795" width="6.85546875" style="296" customWidth="1"/>
    <col min="1796" max="1796" width="16.7109375" style="296" customWidth="1"/>
    <col min="1797" max="1797" width="20.42578125" style="296" customWidth="1"/>
    <col min="1798" max="1798" width="8.5703125" style="296" customWidth="1"/>
    <col min="1799" max="1800" width="4.28515625" style="296" customWidth="1"/>
    <col min="1801" max="1802" width="8.5703125" style="296" customWidth="1"/>
    <col min="1803" max="1803" width="9" style="296" customWidth="1"/>
    <col min="1804" max="1804" width="2.7109375" style="296" customWidth="1"/>
    <col min="1805" max="1805" width="0.85546875" style="296" customWidth="1"/>
    <col min="1806" max="1806" width="2.7109375" style="296" customWidth="1"/>
    <col min="1807" max="2048" width="9.140625" style="296"/>
    <col min="2049" max="2049" width="0.85546875" style="296" customWidth="1"/>
    <col min="2050" max="2050" width="2.7109375" style="296" customWidth="1"/>
    <col min="2051" max="2051" width="6.85546875" style="296" customWidth="1"/>
    <col min="2052" max="2052" width="16.7109375" style="296" customWidth="1"/>
    <col min="2053" max="2053" width="20.42578125" style="296" customWidth="1"/>
    <col min="2054" max="2054" width="8.5703125" style="296" customWidth="1"/>
    <col min="2055" max="2056" width="4.28515625" style="296" customWidth="1"/>
    <col min="2057" max="2058" width="8.5703125" style="296" customWidth="1"/>
    <col min="2059" max="2059" width="9" style="296" customWidth="1"/>
    <col min="2060" max="2060" width="2.7109375" style="296" customWidth="1"/>
    <col min="2061" max="2061" width="0.85546875" style="296" customWidth="1"/>
    <col min="2062" max="2062" width="2.7109375" style="296" customWidth="1"/>
    <col min="2063" max="2304" width="9.140625" style="296"/>
    <col min="2305" max="2305" width="0.85546875" style="296" customWidth="1"/>
    <col min="2306" max="2306" width="2.7109375" style="296" customWidth="1"/>
    <col min="2307" max="2307" width="6.85546875" style="296" customWidth="1"/>
    <col min="2308" max="2308" width="16.7109375" style="296" customWidth="1"/>
    <col min="2309" max="2309" width="20.42578125" style="296" customWidth="1"/>
    <col min="2310" max="2310" width="8.5703125" style="296" customWidth="1"/>
    <col min="2311" max="2312" width="4.28515625" style="296" customWidth="1"/>
    <col min="2313" max="2314" width="8.5703125" style="296" customWidth="1"/>
    <col min="2315" max="2315" width="9" style="296" customWidth="1"/>
    <col min="2316" max="2316" width="2.7109375" style="296" customWidth="1"/>
    <col min="2317" max="2317" width="0.85546875" style="296" customWidth="1"/>
    <col min="2318" max="2318" width="2.7109375" style="296" customWidth="1"/>
    <col min="2319" max="2560" width="9.140625" style="296"/>
    <col min="2561" max="2561" width="0.85546875" style="296" customWidth="1"/>
    <col min="2562" max="2562" width="2.7109375" style="296" customWidth="1"/>
    <col min="2563" max="2563" width="6.85546875" style="296" customWidth="1"/>
    <col min="2564" max="2564" width="16.7109375" style="296" customWidth="1"/>
    <col min="2565" max="2565" width="20.42578125" style="296" customWidth="1"/>
    <col min="2566" max="2566" width="8.5703125" style="296" customWidth="1"/>
    <col min="2567" max="2568" width="4.28515625" style="296" customWidth="1"/>
    <col min="2569" max="2570" width="8.5703125" style="296" customWidth="1"/>
    <col min="2571" max="2571" width="9" style="296" customWidth="1"/>
    <col min="2572" max="2572" width="2.7109375" style="296" customWidth="1"/>
    <col min="2573" max="2573" width="0.85546875" style="296" customWidth="1"/>
    <col min="2574" max="2574" width="2.7109375" style="296" customWidth="1"/>
    <col min="2575" max="2816" width="9.140625" style="296"/>
    <col min="2817" max="2817" width="0.85546875" style="296" customWidth="1"/>
    <col min="2818" max="2818" width="2.7109375" style="296" customWidth="1"/>
    <col min="2819" max="2819" width="6.85546875" style="296" customWidth="1"/>
    <col min="2820" max="2820" width="16.7109375" style="296" customWidth="1"/>
    <col min="2821" max="2821" width="20.42578125" style="296" customWidth="1"/>
    <col min="2822" max="2822" width="8.5703125" style="296" customWidth="1"/>
    <col min="2823" max="2824" width="4.28515625" style="296" customWidth="1"/>
    <col min="2825" max="2826" width="8.5703125" style="296" customWidth="1"/>
    <col min="2827" max="2827" width="9" style="296" customWidth="1"/>
    <col min="2828" max="2828" width="2.7109375" style="296" customWidth="1"/>
    <col min="2829" max="2829" width="0.85546875" style="296" customWidth="1"/>
    <col min="2830" max="2830" width="2.7109375" style="296" customWidth="1"/>
    <col min="2831" max="3072" width="9.140625" style="296"/>
    <col min="3073" max="3073" width="0.85546875" style="296" customWidth="1"/>
    <col min="3074" max="3074" width="2.7109375" style="296" customWidth="1"/>
    <col min="3075" max="3075" width="6.85546875" style="296" customWidth="1"/>
    <col min="3076" max="3076" width="16.7109375" style="296" customWidth="1"/>
    <col min="3077" max="3077" width="20.42578125" style="296" customWidth="1"/>
    <col min="3078" max="3078" width="8.5703125" style="296" customWidth="1"/>
    <col min="3079" max="3080" width="4.28515625" style="296" customWidth="1"/>
    <col min="3081" max="3082" width="8.5703125" style="296" customWidth="1"/>
    <col min="3083" max="3083" width="9" style="296" customWidth="1"/>
    <col min="3084" max="3084" width="2.7109375" style="296" customWidth="1"/>
    <col min="3085" max="3085" width="0.85546875" style="296" customWidth="1"/>
    <col min="3086" max="3086" width="2.7109375" style="296" customWidth="1"/>
    <col min="3087" max="3328" width="9.140625" style="296"/>
    <col min="3329" max="3329" width="0.85546875" style="296" customWidth="1"/>
    <col min="3330" max="3330" width="2.7109375" style="296" customWidth="1"/>
    <col min="3331" max="3331" width="6.85546875" style="296" customWidth="1"/>
    <col min="3332" max="3332" width="16.7109375" style="296" customWidth="1"/>
    <col min="3333" max="3333" width="20.42578125" style="296" customWidth="1"/>
    <col min="3334" max="3334" width="8.5703125" style="296" customWidth="1"/>
    <col min="3335" max="3336" width="4.28515625" style="296" customWidth="1"/>
    <col min="3337" max="3338" width="8.5703125" style="296" customWidth="1"/>
    <col min="3339" max="3339" width="9" style="296" customWidth="1"/>
    <col min="3340" max="3340" width="2.7109375" style="296" customWidth="1"/>
    <col min="3341" max="3341" width="0.85546875" style="296" customWidth="1"/>
    <col min="3342" max="3342" width="2.7109375" style="296" customWidth="1"/>
    <col min="3343" max="3584" width="9.140625" style="296"/>
    <col min="3585" max="3585" width="0.85546875" style="296" customWidth="1"/>
    <col min="3586" max="3586" width="2.7109375" style="296" customWidth="1"/>
    <col min="3587" max="3587" width="6.85546875" style="296" customWidth="1"/>
    <col min="3588" max="3588" width="16.7109375" style="296" customWidth="1"/>
    <col min="3589" max="3589" width="20.42578125" style="296" customWidth="1"/>
    <col min="3590" max="3590" width="8.5703125" style="296" customWidth="1"/>
    <col min="3591" max="3592" width="4.28515625" style="296" customWidth="1"/>
    <col min="3593" max="3594" width="8.5703125" style="296" customWidth="1"/>
    <col min="3595" max="3595" width="9" style="296" customWidth="1"/>
    <col min="3596" max="3596" width="2.7109375" style="296" customWidth="1"/>
    <col min="3597" max="3597" width="0.85546875" style="296" customWidth="1"/>
    <col min="3598" max="3598" width="2.7109375" style="296" customWidth="1"/>
    <col min="3599" max="3840" width="9.140625" style="296"/>
    <col min="3841" max="3841" width="0.85546875" style="296" customWidth="1"/>
    <col min="3842" max="3842" width="2.7109375" style="296" customWidth="1"/>
    <col min="3843" max="3843" width="6.85546875" style="296" customWidth="1"/>
    <col min="3844" max="3844" width="16.7109375" style="296" customWidth="1"/>
    <col min="3845" max="3845" width="20.42578125" style="296" customWidth="1"/>
    <col min="3846" max="3846" width="8.5703125" style="296" customWidth="1"/>
    <col min="3847" max="3848" width="4.28515625" style="296" customWidth="1"/>
    <col min="3849" max="3850" width="8.5703125" style="296" customWidth="1"/>
    <col min="3851" max="3851" width="9" style="296" customWidth="1"/>
    <col min="3852" max="3852" width="2.7109375" style="296" customWidth="1"/>
    <col min="3853" max="3853" width="0.85546875" style="296" customWidth="1"/>
    <col min="3854" max="3854" width="2.7109375" style="296" customWidth="1"/>
    <col min="3855" max="4096" width="9.140625" style="296"/>
    <col min="4097" max="4097" width="0.85546875" style="296" customWidth="1"/>
    <col min="4098" max="4098" width="2.7109375" style="296" customWidth="1"/>
    <col min="4099" max="4099" width="6.85546875" style="296" customWidth="1"/>
    <col min="4100" max="4100" width="16.7109375" style="296" customWidth="1"/>
    <col min="4101" max="4101" width="20.42578125" style="296" customWidth="1"/>
    <col min="4102" max="4102" width="8.5703125" style="296" customWidth="1"/>
    <col min="4103" max="4104" width="4.28515625" style="296" customWidth="1"/>
    <col min="4105" max="4106" width="8.5703125" style="296" customWidth="1"/>
    <col min="4107" max="4107" width="9" style="296" customWidth="1"/>
    <col min="4108" max="4108" width="2.7109375" style="296" customWidth="1"/>
    <col min="4109" max="4109" width="0.85546875" style="296" customWidth="1"/>
    <col min="4110" max="4110" width="2.7109375" style="296" customWidth="1"/>
    <col min="4111" max="4352" width="9.140625" style="296"/>
    <col min="4353" max="4353" width="0.85546875" style="296" customWidth="1"/>
    <col min="4354" max="4354" width="2.7109375" style="296" customWidth="1"/>
    <col min="4355" max="4355" width="6.85546875" style="296" customWidth="1"/>
    <col min="4356" max="4356" width="16.7109375" style="296" customWidth="1"/>
    <col min="4357" max="4357" width="20.42578125" style="296" customWidth="1"/>
    <col min="4358" max="4358" width="8.5703125" style="296" customWidth="1"/>
    <col min="4359" max="4360" width="4.28515625" style="296" customWidth="1"/>
    <col min="4361" max="4362" width="8.5703125" style="296" customWidth="1"/>
    <col min="4363" max="4363" width="9" style="296" customWidth="1"/>
    <col min="4364" max="4364" width="2.7109375" style="296" customWidth="1"/>
    <col min="4365" max="4365" width="0.85546875" style="296" customWidth="1"/>
    <col min="4366" max="4366" width="2.7109375" style="296" customWidth="1"/>
    <col min="4367" max="4608" width="9.140625" style="296"/>
    <col min="4609" max="4609" width="0.85546875" style="296" customWidth="1"/>
    <col min="4610" max="4610" width="2.7109375" style="296" customWidth="1"/>
    <col min="4611" max="4611" width="6.85546875" style="296" customWidth="1"/>
    <col min="4612" max="4612" width="16.7109375" style="296" customWidth="1"/>
    <col min="4613" max="4613" width="20.42578125" style="296" customWidth="1"/>
    <col min="4614" max="4614" width="8.5703125" style="296" customWidth="1"/>
    <col min="4615" max="4616" width="4.28515625" style="296" customWidth="1"/>
    <col min="4617" max="4618" width="8.5703125" style="296" customWidth="1"/>
    <col min="4619" max="4619" width="9" style="296" customWidth="1"/>
    <col min="4620" max="4620" width="2.7109375" style="296" customWidth="1"/>
    <col min="4621" max="4621" width="0.85546875" style="296" customWidth="1"/>
    <col min="4622" max="4622" width="2.7109375" style="296" customWidth="1"/>
    <col min="4623" max="4864" width="9.140625" style="296"/>
    <col min="4865" max="4865" width="0.85546875" style="296" customWidth="1"/>
    <col min="4866" max="4866" width="2.7109375" style="296" customWidth="1"/>
    <col min="4867" max="4867" width="6.85546875" style="296" customWidth="1"/>
    <col min="4868" max="4868" width="16.7109375" style="296" customWidth="1"/>
    <col min="4869" max="4869" width="20.42578125" style="296" customWidth="1"/>
    <col min="4870" max="4870" width="8.5703125" style="296" customWidth="1"/>
    <col min="4871" max="4872" width="4.28515625" style="296" customWidth="1"/>
    <col min="4873" max="4874" width="8.5703125" style="296" customWidth="1"/>
    <col min="4875" max="4875" width="9" style="296" customWidth="1"/>
    <col min="4876" max="4876" width="2.7109375" style="296" customWidth="1"/>
    <col min="4877" max="4877" width="0.85546875" style="296" customWidth="1"/>
    <col min="4878" max="4878" width="2.7109375" style="296" customWidth="1"/>
    <col min="4879" max="5120" width="9.140625" style="296"/>
    <col min="5121" max="5121" width="0.85546875" style="296" customWidth="1"/>
    <col min="5122" max="5122" width="2.7109375" style="296" customWidth="1"/>
    <col min="5123" max="5123" width="6.85546875" style="296" customWidth="1"/>
    <col min="5124" max="5124" width="16.7109375" style="296" customWidth="1"/>
    <col min="5125" max="5125" width="20.42578125" style="296" customWidth="1"/>
    <col min="5126" max="5126" width="8.5703125" style="296" customWidth="1"/>
    <col min="5127" max="5128" width="4.28515625" style="296" customWidth="1"/>
    <col min="5129" max="5130" width="8.5703125" style="296" customWidth="1"/>
    <col min="5131" max="5131" width="9" style="296" customWidth="1"/>
    <col min="5132" max="5132" width="2.7109375" style="296" customWidth="1"/>
    <col min="5133" max="5133" width="0.85546875" style="296" customWidth="1"/>
    <col min="5134" max="5134" width="2.7109375" style="296" customWidth="1"/>
    <col min="5135" max="5376" width="9.140625" style="296"/>
    <col min="5377" max="5377" width="0.85546875" style="296" customWidth="1"/>
    <col min="5378" max="5378" width="2.7109375" style="296" customWidth="1"/>
    <col min="5379" max="5379" width="6.85546875" style="296" customWidth="1"/>
    <col min="5380" max="5380" width="16.7109375" style="296" customWidth="1"/>
    <col min="5381" max="5381" width="20.42578125" style="296" customWidth="1"/>
    <col min="5382" max="5382" width="8.5703125" style="296" customWidth="1"/>
    <col min="5383" max="5384" width="4.28515625" style="296" customWidth="1"/>
    <col min="5385" max="5386" width="8.5703125" style="296" customWidth="1"/>
    <col min="5387" max="5387" width="9" style="296" customWidth="1"/>
    <col min="5388" max="5388" width="2.7109375" style="296" customWidth="1"/>
    <col min="5389" max="5389" width="0.85546875" style="296" customWidth="1"/>
    <col min="5390" max="5390" width="2.7109375" style="296" customWidth="1"/>
    <col min="5391" max="5632" width="9.140625" style="296"/>
    <col min="5633" max="5633" width="0.85546875" style="296" customWidth="1"/>
    <col min="5634" max="5634" width="2.7109375" style="296" customWidth="1"/>
    <col min="5635" max="5635" width="6.85546875" style="296" customWidth="1"/>
    <col min="5636" max="5636" width="16.7109375" style="296" customWidth="1"/>
    <col min="5637" max="5637" width="20.42578125" style="296" customWidth="1"/>
    <col min="5638" max="5638" width="8.5703125" style="296" customWidth="1"/>
    <col min="5639" max="5640" width="4.28515625" style="296" customWidth="1"/>
    <col min="5641" max="5642" width="8.5703125" style="296" customWidth="1"/>
    <col min="5643" max="5643" width="9" style="296" customWidth="1"/>
    <col min="5644" max="5644" width="2.7109375" style="296" customWidth="1"/>
    <col min="5645" max="5645" width="0.85546875" style="296" customWidth="1"/>
    <col min="5646" max="5646" width="2.7109375" style="296" customWidth="1"/>
    <col min="5647" max="5888" width="9.140625" style="296"/>
    <col min="5889" max="5889" width="0.85546875" style="296" customWidth="1"/>
    <col min="5890" max="5890" width="2.7109375" style="296" customWidth="1"/>
    <col min="5891" max="5891" width="6.85546875" style="296" customWidth="1"/>
    <col min="5892" max="5892" width="16.7109375" style="296" customWidth="1"/>
    <col min="5893" max="5893" width="20.42578125" style="296" customWidth="1"/>
    <col min="5894" max="5894" width="8.5703125" style="296" customWidth="1"/>
    <col min="5895" max="5896" width="4.28515625" style="296" customWidth="1"/>
    <col min="5897" max="5898" width="8.5703125" style="296" customWidth="1"/>
    <col min="5899" max="5899" width="9" style="296" customWidth="1"/>
    <col min="5900" max="5900" width="2.7109375" style="296" customWidth="1"/>
    <col min="5901" max="5901" width="0.85546875" style="296" customWidth="1"/>
    <col min="5902" max="5902" width="2.7109375" style="296" customWidth="1"/>
    <col min="5903" max="6144" width="9.140625" style="296"/>
    <col min="6145" max="6145" width="0.85546875" style="296" customWidth="1"/>
    <col min="6146" max="6146" width="2.7109375" style="296" customWidth="1"/>
    <col min="6147" max="6147" width="6.85546875" style="296" customWidth="1"/>
    <col min="6148" max="6148" width="16.7109375" style="296" customWidth="1"/>
    <col min="6149" max="6149" width="20.42578125" style="296" customWidth="1"/>
    <col min="6150" max="6150" width="8.5703125" style="296" customWidth="1"/>
    <col min="6151" max="6152" width="4.28515625" style="296" customWidth="1"/>
    <col min="6153" max="6154" width="8.5703125" style="296" customWidth="1"/>
    <col min="6155" max="6155" width="9" style="296" customWidth="1"/>
    <col min="6156" max="6156" width="2.7109375" style="296" customWidth="1"/>
    <col min="6157" max="6157" width="0.85546875" style="296" customWidth="1"/>
    <col min="6158" max="6158" width="2.7109375" style="296" customWidth="1"/>
    <col min="6159" max="6400" width="9.140625" style="296"/>
    <col min="6401" max="6401" width="0.85546875" style="296" customWidth="1"/>
    <col min="6402" max="6402" width="2.7109375" style="296" customWidth="1"/>
    <col min="6403" max="6403" width="6.85546875" style="296" customWidth="1"/>
    <col min="6404" max="6404" width="16.7109375" style="296" customWidth="1"/>
    <col min="6405" max="6405" width="20.42578125" style="296" customWidth="1"/>
    <col min="6406" max="6406" width="8.5703125" style="296" customWidth="1"/>
    <col min="6407" max="6408" width="4.28515625" style="296" customWidth="1"/>
    <col min="6409" max="6410" width="8.5703125" style="296" customWidth="1"/>
    <col min="6411" max="6411" width="9" style="296" customWidth="1"/>
    <col min="6412" max="6412" width="2.7109375" style="296" customWidth="1"/>
    <col min="6413" max="6413" width="0.85546875" style="296" customWidth="1"/>
    <col min="6414" max="6414" width="2.7109375" style="296" customWidth="1"/>
    <col min="6415" max="6656" width="9.140625" style="296"/>
    <col min="6657" max="6657" width="0.85546875" style="296" customWidth="1"/>
    <col min="6658" max="6658" width="2.7109375" style="296" customWidth="1"/>
    <col min="6659" max="6659" width="6.85546875" style="296" customWidth="1"/>
    <col min="6660" max="6660" width="16.7109375" style="296" customWidth="1"/>
    <col min="6661" max="6661" width="20.42578125" style="296" customWidth="1"/>
    <col min="6662" max="6662" width="8.5703125" style="296" customWidth="1"/>
    <col min="6663" max="6664" width="4.28515625" style="296" customWidth="1"/>
    <col min="6665" max="6666" width="8.5703125" style="296" customWidth="1"/>
    <col min="6667" max="6667" width="9" style="296" customWidth="1"/>
    <col min="6668" max="6668" width="2.7109375" style="296" customWidth="1"/>
    <col min="6669" max="6669" width="0.85546875" style="296" customWidth="1"/>
    <col min="6670" max="6670" width="2.7109375" style="296" customWidth="1"/>
    <col min="6671" max="6912" width="9.140625" style="296"/>
    <col min="6913" max="6913" width="0.85546875" style="296" customWidth="1"/>
    <col min="6914" max="6914" width="2.7109375" style="296" customWidth="1"/>
    <col min="6915" max="6915" width="6.85546875" style="296" customWidth="1"/>
    <col min="6916" max="6916" width="16.7109375" style="296" customWidth="1"/>
    <col min="6917" max="6917" width="20.42578125" style="296" customWidth="1"/>
    <col min="6918" max="6918" width="8.5703125" style="296" customWidth="1"/>
    <col min="6919" max="6920" width="4.28515625" style="296" customWidth="1"/>
    <col min="6921" max="6922" width="8.5703125" style="296" customWidth="1"/>
    <col min="6923" max="6923" width="9" style="296" customWidth="1"/>
    <col min="6924" max="6924" width="2.7109375" style="296" customWidth="1"/>
    <col min="6925" max="6925" width="0.85546875" style="296" customWidth="1"/>
    <col min="6926" max="6926" width="2.7109375" style="296" customWidth="1"/>
    <col min="6927" max="7168" width="9.140625" style="296"/>
    <col min="7169" max="7169" width="0.85546875" style="296" customWidth="1"/>
    <col min="7170" max="7170" width="2.7109375" style="296" customWidth="1"/>
    <col min="7171" max="7171" width="6.85546875" style="296" customWidth="1"/>
    <col min="7172" max="7172" width="16.7109375" style="296" customWidth="1"/>
    <col min="7173" max="7173" width="20.42578125" style="296" customWidth="1"/>
    <col min="7174" max="7174" width="8.5703125" style="296" customWidth="1"/>
    <col min="7175" max="7176" width="4.28515625" style="296" customWidth="1"/>
    <col min="7177" max="7178" width="8.5703125" style="296" customWidth="1"/>
    <col min="7179" max="7179" width="9" style="296" customWidth="1"/>
    <col min="7180" max="7180" width="2.7109375" style="296" customWidth="1"/>
    <col min="7181" max="7181" width="0.85546875" style="296" customWidth="1"/>
    <col min="7182" max="7182" width="2.7109375" style="296" customWidth="1"/>
    <col min="7183" max="7424" width="9.140625" style="296"/>
    <col min="7425" max="7425" width="0.85546875" style="296" customWidth="1"/>
    <col min="7426" max="7426" width="2.7109375" style="296" customWidth="1"/>
    <col min="7427" max="7427" width="6.85546875" style="296" customWidth="1"/>
    <col min="7428" max="7428" width="16.7109375" style="296" customWidth="1"/>
    <col min="7429" max="7429" width="20.42578125" style="296" customWidth="1"/>
    <col min="7430" max="7430" width="8.5703125" style="296" customWidth="1"/>
    <col min="7431" max="7432" width="4.28515625" style="296" customWidth="1"/>
    <col min="7433" max="7434" width="8.5703125" style="296" customWidth="1"/>
    <col min="7435" max="7435" width="9" style="296" customWidth="1"/>
    <col min="7436" max="7436" width="2.7109375" style="296" customWidth="1"/>
    <col min="7437" max="7437" width="0.85546875" style="296" customWidth="1"/>
    <col min="7438" max="7438" width="2.7109375" style="296" customWidth="1"/>
    <col min="7439" max="7680" width="9.140625" style="296"/>
    <col min="7681" max="7681" width="0.85546875" style="296" customWidth="1"/>
    <col min="7682" max="7682" width="2.7109375" style="296" customWidth="1"/>
    <col min="7683" max="7683" width="6.85546875" style="296" customWidth="1"/>
    <col min="7684" max="7684" width="16.7109375" style="296" customWidth="1"/>
    <col min="7685" max="7685" width="20.42578125" style="296" customWidth="1"/>
    <col min="7686" max="7686" width="8.5703125" style="296" customWidth="1"/>
    <col min="7687" max="7688" width="4.28515625" style="296" customWidth="1"/>
    <col min="7689" max="7690" width="8.5703125" style="296" customWidth="1"/>
    <col min="7691" max="7691" width="9" style="296" customWidth="1"/>
    <col min="7692" max="7692" width="2.7109375" style="296" customWidth="1"/>
    <col min="7693" max="7693" width="0.85546875" style="296" customWidth="1"/>
    <col min="7694" max="7694" width="2.7109375" style="296" customWidth="1"/>
    <col min="7695" max="7936" width="9.140625" style="296"/>
    <col min="7937" max="7937" width="0.85546875" style="296" customWidth="1"/>
    <col min="7938" max="7938" width="2.7109375" style="296" customWidth="1"/>
    <col min="7939" max="7939" width="6.85546875" style="296" customWidth="1"/>
    <col min="7940" max="7940" width="16.7109375" style="296" customWidth="1"/>
    <col min="7941" max="7941" width="20.42578125" style="296" customWidth="1"/>
    <col min="7942" max="7942" width="8.5703125" style="296" customWidth="1"/>
    <col min="7943" max="7944" width="4.28515625" style="296" customWidth="1"/>
    <col min="7945" max="7946" width="8.5703125" style="296" customWidth="1"/>
    <col min="7947" max="7947" width="9" style="296" customWidth="1"/>
    <col min="7948" max="7948" width="2.7109375" style="296" customWidth="1"/>
    <col min="7949" max="7949" width="0.85546875" style="296" customWidth="1"/>
    <col min="7950" max="7950" width="2.7109375" style="296" customWidth="1"/>
    <col min="7951" max="8192" width="9.140625" style="296"/>
    <col min="8193" max="8193" width="0.85546875" style="296" customWidth="1"/>
    <col min="8194" max="8194" width="2.7109375" style="296" customWidth="1"/>
    <col min="8195" max="8195" width="6.85546875" style="296" customWidth="1"/>
    <col min="8196" max="8196" width="16.7109375" style="296" customWidth="1"/>
    <col min="8197" max="8197" width="20.42578125" style="296" customWidth="1"/>
    <col min="8198" max="8198" width="8.5703125" style="296" customWidth="1"/>
    <col min="8199" max="8200" width="4.28515625" style="296" customWidth="1"/>
    <col min="8201" max="8202" width="8.5703125" style="296" customWidth="1"/>
    <col min="8203" max="8203" width="9" style="296" customWidth="1"/>
    <col min="8204" max="8204" width="2.7109375" style="296" customWidth="1"/>
    <col min="8205" max="8205" width="0.85546875" style="296" customWidth="1"/>
    <col min="8206" max="8206" width="2.7109375" style="296" customWidth="1"/>
    <col min="8207" max="8448" width="9.140625" style="296"/>
    <col min="8449" max="8449" width="0.85546875" style="296" customWidth="1"/>
    <col min="8450" max="8450" width="2.7109375" style="296" customWidth="1"/>
    <col min="8451" max="8451" width="6.85546875" style="296" customWidth="1"/>
    <col min="8452" max="8452" width="16.7109375" style="296" customWidth="1"/>
    <col min="8453" max="8453" width="20.42578125" style="296" customWidth="1"/>
    <col min="8454" max="8454" width="8.5703125" style="296" customWidth="1"/>
    <col min="8455" max="8456" width="4.28515625" style="296" customWidth="1"/>
    <col min="8457" max="8458" width="8.5703125" style="296" customWidth="1"/>
    <col min="8459" max="8459" width="9" style="296" customWidth="1"/>
    <col min="8460" max="8460" width="2.7109375" style="296" customWidth="1"/>
    <col min="8461" max="8461" width="0.85546875" style="296" customWidth="1"/>
    <col min="8462" max="8462" width="2.7109375" style="296" customWidth="1"/>
    <col min="8463" max="8704" width="9.140625" style="296"/>
    <col min="8705" max="8705" width="0.85546875" style="296" customWidth="1"/>
    <col min="8706" max="8706" width="2.7109375" style="296" customWidth="1"/>
    <col min="8707" max="8707" width="6.85546875" style="296" customWidth="1"/>
    <col min="8708" max="8708" width="16.7109375" style="296" customWidth="1"/>
    <col min="8709" max="8709" width="20.42578125" style="296" customWidth="1"/>
    <col min="8710" max="8710" width="8.5703125" style="296" customWidth="1"/>
    <col min="8711" max="8712" width="4.28515625" style="296" customWidth="1"/>
    <col min="8713" max="8714" width="8.5703125" style="296" customWidth="1"/>
    <col min="8715" max="8715" width="9" style="296" customWidth="1"/>
    <col min="8716" max="8716" width="2.7109375" style="296" customWidth="1"/>
    <col min="8717" max="8717" width="0.85546875" style="296" customWidth="1"/>
    <col min="8718" max="8718" width="2.7109375" style="296" customWidth="1"/>
    <col min="8719" max="8960" width="9.140625" style="296"/>
    <col min="8961" max="8961" width="0.85546875" style="296" customWidth="1"/>
    <col min="8962" max="8962" width="2.7109375" style="296" customWidth="1"/>
    <col min="8963" max="8963" width="6.85546875" style="296" customWidth="1"/>
    <col min="8964" max="8964" width="16.7109375" style="296" customWidth="1"/>
    <col min="8965" max="8965" width="20.42578125" style="296" customWidth="1"/>
    <col min="8966" max="8966" width="8.5703125" style="296" customWidth="1"/>
    <col min="8967" max="8968" width="4.28515625" style="296" customWidth="1"/>
    <col min="8969" max="8970" width="8.5703125" style="296" customWidth="1"/>
    <col min="8971" max="8971" width="9" style="296" customWidth="1"/>
    <col min="8972" max="8972" width="2.7109375" style="296" customWidth="1"/>
    <col min="8973" max="8973" width="0.85546875" style="296" customWidth="1"/>
    <col min="8974" max="8974" width="2.7109375" style="296" customWidth="1"/>
    <col min="8975" max="9216" width="9.140625" style="296"/>
    <col min="9217" max="9217" width="0.85546875" style="296" customWidth="1"/>
    <col min="9218" max="9218" width="2.7109375" style="296" customWidth="1"/>
    <col min="9219" max="9219" width="6.85546875" style="296" customWidth="1"/>
    <col min="9220" max="9220" width="16.7109375" style="296" customWidth="1"/>
    <col min="9221" max="9221" width="20.42578125" style="296" customWidth="1"/>
    <col min="9222" max="9222" width="8.5703125" style="296" customWidth="1"/>
    <col min="9223" max="9224" width="4.28515625" style="296" customWidth="1"/>
    <col min="9225" max="9226" width="8.5703125" style="296" customWidth="1"/>
    <col min="9227" max="9227" width="9" style="296" customWidth="1"/>
    <col min="9228" max="9228" width="2.7109375" style="296" customWidth="1"/>
    <col min="9229" max="9229" width="0.85546875" style="296" customWidth="1"/>
    <col min="9230" max="9230" width="2.7109375" style="296" customWidth="1"/>
    <col min="9231" max="9472" width="9.140625" style="296"/>
    <col min="9473" max="9473" width="0.85546875" style="296" customWidth="1"/>
    <col min="9474" max="9474" width="2.7109375" style="296" customWidth="1"/>
    <col min="9475" max="9475" width="6.85546875" style="296" customWidth="1"/>
    <col min="9476" max="9476" width="16.7109375" style="296" customWidth="1"/>
    <col min="9477" max="9477" width="20.42578125" style="296" customWidth="1"/>
    <col min="9478" max="9478" width="8.5703125" style="296" customWidth="1"/>
    <col min="9479" max="9480" width="4.28515625" style="296" customWidth="1"/>
    <col min="9481" max="9482" width="8.5703125" style="296" customWidth="1"/>
    <col min="9483" max="9483" width="9" style="296" customWidth="1"/>
    <col min="9484" max="9484" width="2.7109375" style="296" customWidth="1"/>
    <col min="9485" max="9485" width="0.85546875" style="296" customWidth="1"/>
    <col min="9486" max="9486" width="2.7109375" style="296" customWidth="1"/>
    <col min="9487" max="9728" width="9.140625" style="296"/>
    <col min="9729" max="9729" width="0.85546875" style="296" customWidth="1"/>
    <col min="9730" max="9730" width="2.7109375" style="296" customWidth="1"/>
    <col min="9731" max="9731" width="6.85546875" style="296" customWidth="1"/>
    <col min="9732" max="9732" width="16.7109375" style="296" customWidth="1"/>
    <col min="9733" max="9733" width="20.42578125" style="296" customWidth="1"/>
    <col min="9734" max="9734" width="8.5703125" style="296" customWidth="1"/>
    <col min="9735" max="9736" width="4.28515625" style="296" customWidth="1"/>
    <col min="9737" max="9738" width="8.5703125" style="296" customWidth="1"/>
    <col min="9739" max="9739" width="9" style="296" customWidth="1"/>
    <col min="9740" max="9740" width="2.7109375" style="296" customWidth="1"/>
    <col min="9741" max="9741" width="0.85546875" style="296" customWidth="1"/>
    <col min="9742" max="9742" width="2.7109375" style="296" customWidth="1"/>
    <col min="9743" max="9984" width="9.140625" style="296"/>
    <col min="9985" max="9985" width="0.85546875" style="296" customWidth="1"/>
    <col min="9986" max="9986" width="2.7109375" style="296" customWidth="1"/>
    <col min="9987" max="9987" width="6.85546875" style="296" customWidth="1"/>
    <col min="9988" max="9988" width="16.7109375" style="296" customWidth="1"/>
    <col min="9989" max="9989" width="20.42578125" style="296" customWidth="1"/>
    <col min="9990" max="9990" width="8.5703125" style="296" customWidth="1"/>
    <col min="9991" max="9992" width="4.28515625" style="296" customWidth="1"/>
    <col min="9993" max="9994" width="8.5703125" style="296" customWidth="1"/>
    <col min="9995" max="9995" width="9" style="296" customWidth="1"/>
    <col min="9996" max="9996" width="2.7109375" style="296" customWidth="1"/>
    <col min="9997" max="9997" width="0.85546875" style="296" customWidth="1"/>
    <col min="9998" max="9998" width="2.7109375" style="296" customWidth="1"/>
    <col min="9999" max="10240" width="9.140625" style="296"/>
    <col min="10241" max="10241" width="0.85546875" style="296" customWidth="1"/>
    <col min="10242" max="10242" width="2.7109375" style="296" customWidth="1"/>
    <col min="10243" max="10243" width="6.85546875" style="296" customWidth="1"/>
    <col min="10244" max="10244" width="16.7109375" style="296" customWidth="1"/>
    <col min="10245" max="10245" width="20.42578125" style="296" customWidth="1"/>
    <col min="10246" max="10246" width="8.5703125" style="296" customWidth="1"/>
    <col min="10247" max="10248" width="4.28515625" style="296" customWidth="1"/>
    <col min="10249" max="10250" width="8.5703125" style="296" customWidth="1"/>
    <col min="10251" max="10251" width="9" style="296" customWidth="1"/>
    <col min="10252" max="10252" width="2.7109375" style="296" customWidth="1"/>
    <col min="10253" max="10253" width="0.85546875" style="296" customWidth="1"/>
    <col min="10254" max="10254" width="2.7109375" style="296" customWidth="1"/>
    <col min="10255" max="10496" width="9.140625" style="296"/>
    <col min="10497" max="10497" width="0.85546875" style="296" customWidth="1"/>
    <col min="10498" max="10498" width="2.7109375" style="296" customWidth="1"/>
    <col min="10499" max="10499" width="6.85546875" style="296" customWidth="1"/>
    <col min="10500" max="10500" width="16.7109375" style="296" customWidth="1"/>
    <col min="10501" max="10501" width="20.42578125" style="296" customWidth="1"/>
    <col min="10502" max="10502" width="8.5703125" style="296" customWidth="1"/>
    <col min="10503" max="10504" width="4.28515625" style="296" customWidth="1"/>
    <col min="10505" max="10506" width="8.5703125" style="296" customWidth="1"/>
    <col min="10507" max="10507" width="9" style="296" customWidth="1"/>
    <col min="10508" max="10508" width="2.7109375" style="296" customWidth="1"/>
    <col min="10509" max="10509" width="0.85546875" style="296" customWidth="1"/>
    <col min="10510" max="10510" width="2.7109375" style="296" customWidth="1"/>
    <col min="10511" max="10752" width="9.140625" style="296"/>
    <col min="10753" max="10753" width="0.85546875" style="296" customWidth="1"/>
    <col min="10754" max="10754" width="2.7109375" style="296" customWidth="1"/>
    <col min="10755" max="10755" width="6.85546875" style="296" customWidth="1"/>
    <col min="10756" max="10756" width="16.7109375" style="296" customWidth="1"/>
    <col min="10757" max="10757" width="20.42578125" style="296" customWidth="1"/>
    <col min="10758" max="10758" width="8.5703125" style="296" customWidth="1"/>
    <col min="10759" max="10760" width="4.28515625" style="296" customWidth="1"/>
    <col min="10761" max="10762" width="8.5703125" style="296" customWidth="1"/>
    <col min="10763" max="10763" width="9" style="296" customWidth="1"/>
    <col min="10764" max="10764" width="2.7109375" style="296" customWidth="1"/>
    <col min="10765" max="10765" width="0.85546875" style="296" customWidth="1"/>
    <col min="10766" max="10766" width="2.7109375" style="296" customWidth="1"/>
    <col min="10767" max="11008" width="9.140625" style="296"/>
    <col min="11009" max="11009" width="0.85546875" style="296" customWidth="1"/>
    <col min="11010" max="11010" width="2.7109375" style="296" customWidth="1"/>
    <col min="11011" max="11011" width="6.85546875" style="296" customWidth="1"/>
    <col min="11012" max="11012" width="16.7109375" style="296" customWidth="1"/>
    <col min="11013" max="11013" width="20.42578125" style="296" customWidth="1"/>
    <col min="11014" max="11014" width="8.5703125" style="296" customWidth="1"/>
    <col min="11015" max="11016" width="4.28515625" style="296" customWidth="1"/>
    <col min="11017" max="11018" width="8.5703125" style="296" customWidth="1"/>
    <col min="11019" max="11019" width="9" style="296" customWidth="1"/>
    <col min="11020" max="11020" width="2.7109375" style="296" customWidth="1"/>
    <col min="11021" max="11021" width="0.85546875" style="296" customWidth="1"/>
    <col min="11022" max="11022" width="2.7109375" style="296" customWidth="1"/>
    <col min="11023" max="11264" width="9.140625" style="296"/>
    <col min="11265" max="11265" width="0.85546875" style="296" customWidth="1"/>
    <col min="11266" max="11266" width="2.7109375" style="296" customWidth="1"/>
    <col min="11267" max="11267" width="6.85546875" style="296" customWidth="1"/>
    <col min="11268" max="11268" width="16.7109375" style="296" customWidth="1"/>
    <col min="11269" max="11269" width="20.42578125" style="296" customWidth="1"/>
    <col min="11270" max="11270" width="8.5703125" style="296" customWidth="1"/>
    <col min="11271" max="11272" width="4.28515625" style="296" customWidth="1"/>
    <col min="11273" max="11274" width="8.5703125" style="296" customWidth="1"/>
    <col min="11275" max="11275" width="9" style="296" customWidth="1"/>
    <col min="11276" max="11276" width="2.7109375" style="296" customWidth="1"/>
    <col min="11277" max="11277" width="0.85546875" style="296" customWidth="1"/>
    <col min="11278" max="11278" width="2.7109375" style="296" customWidth="1"/>
    <col min="11279" max="11520" width="9.140625" style="296"/>
    <col min="11521" max="11521" width="0.85546875" style="296" customWidth="1"/>
    <col min="11522" max="11522" width="2.7109375" style="296" customWidth="1"/>
    <col min="11523" max="11523" width="6.85546875" style="296" customWidth="1"/>
    <col min="11524" max="11524" width="16.7109375" style="296" customWidth="1"/>
    <col min="11525" max="11525" width="20.42578125" style="296" customWidth="1"/>
    <col min="11526" max="11526" width="8.5703125" style="296" customWidth="1"/>
    <col min="11527" max="11528" width="4.28515625" style="296" customWidth="1"/>
    <col min="11529" max="11530" width="8.5703125" style="296" customWidth="1"/>
    <col min="11531" max="11531" width="9" style="296" customWidth="1"/>
    <col min="11532" max="11532" width="2.7109375" style="296" customWidth="1"/>
    <col min="11533" max="11533" width="0.85546875" style="296" customWidth="1"/>
    <col min="11534" max="11534" width="2.7109375" style="296" customWidth="1"/>
    <col min="11535" max="11776" width="9.140625" style="296"/>
    <col min="11777" max="11777" width="0.85546875" style="296" customWidth="1"/>
    <col min="11778" max="11778" width="2.7109375" style="296" customWidth="1"/>
    <col min="11779" max="11779" width="6.85546875" style="296" customWidth="1"/>
    <col min="11780" max="11780" width="16.7109375" style="296" customWidth="1"/>
    <col min="11781" max="11781" width="20.42578125" style="296" customWidth="1"/>
    <col min="11782" max="11782" width="8.5703125" style="296" customWidth="1"/>
    <col min="11783" max="11784" width="4.28515625" style="296" customWidth="1"/>
    <col min="11785" max="11786" width="8.5703125" style="296" customWidth="1"/>
    <col min="11787" max="11787" width="9" style="296" customWidth="1"/>
    <col min="11788" max="11788" width="2.7109375" style="296" customWidth="1"/>
    <col min="11789" max="11789" width="0.85546875" style="296" customWidth="1"/>
    <col min="11790" max="11790" width="2.7109375" style="296" customWidth="1"/>
    <col min="11791" max="12032" width="9.140625" style="296"/>
    <col min="12033" max="12033" width="0.85546875" style="296" customWidth="1"/>
    <col min="12034" max="12034" width="2.7109375" style="296" customWidth="1"/>
    <col min="12035" max="12035" width="6.85546875" style="296" customWidth="1"/>
    <col min="12036" max="12036" width="16.7109375" style="296" customWidth="1"/>
    <col min="12037" max="12037" width="20.42578125" style="296" customWidth="1"/>
    <col min="12038" max="12038" width="8.5703125" style="296" customWidth="1"/>
    <col min="12039" max="12040" width="4.28515625" style="296" customWidth="1"/>
    <col min="12041" max="12042" width="8.5703125" style="296" customWidth="1"/>
    <col min="12043" max="12043" width="9" style="296" customWidth="1"/>
    <col min="12044" max="12044" width="2.7109375" style="296" customWidth="1"/>
    <col min="12045" max="12045" width="0.85546875" style="296" customWidth="1"/>
    <col min="12046" max="12046" width="2.7109375" style="296" customWidth="1"/>
    <col min="12047" max="12288" width="9.140625" style="296"/>
    <col min="12289" max="12289" width="0.85546875" style="296" customWidth="1"/>
    <col min="12290" max="12290" width="2.7109375" style="296" customWidth="1"/>
    <col min="12291" max="12291" width="6.85546875" style="296" customWidth="1"/>
    <col min="12292" max="12292" width="16.7109375" style="296" customWidth="1"/>
    <col min="12293" max="12293" width="20.42578125" style="296" customWidth="1"/>
    <col min="12294" max="12294" width="8.5703125" style="296" customWidth="1"/>
    <col min="12295" max="12296" width="4.28515625" style="296" customWidth="1"/>
    <col min="12297" max="12298" width="8.5703125" style="296" customWidth="1"/>
    <col min="12299" max="12299" width="9" style="296" customWidth="1"/>
    <col min="12300" max="12300" width="2.7109375" style="296" customWidth="1"/>
    <col min="12301" max="12301" width="0.85546875" style="296" customWidth="1"/>
    <col min="12302" max="12302" width="2.7109375" style="296" customWidth="1"/>
    <col min="12303" max="12544" width="9.140625" style="296"/>
    <col min="12545" max="12545" width="0.85546875" style="296" customWidth="1"/>
    <col min="12546" max="12546" width="2.7109375" style="296" customWidth="1"/>
    <col min="12547" max="12547" width="6.85546875" style="296" customWidth="1"/>
    <col min="12548" max="12548" width="16.7109375" style="296" customWidth="1"/>
    <col min="12549" max="12549" width="20.42578125" style="296" customWidth="1"/>
    <col min="12550" max="12550" width="8.5703125" style="296" customWidth="1"/>
    <col min="12551" max="12552" width="4.28515625" style="296" customWidth="1"/>
    <col min="12553" max="12554" width="8.5703125" style="296" customWidth="1"/>
    <col min="12555" max="12555" width="9" style="296" customWidth="1"/>
    <col min="12556" max="12556" width="2.7109375" style="296" customWidth="1"/>
    <col min="12557" max="12557" width="0.85546875" style="296" customWidth="1"/>
    <col min="12558" max="12558" width="2.7109375" style="296" customWidth="1"/>
    <col min="12559" max="12800" width="9.140625" style="296"/>
    <col min="12801" max="12801" width="0.85546875" style="296" customWidth="1"/>
    <col min="12802" max="12802" width="2.7109375" style="296" customWidth="1"/>
    <col min="12803" max="12803" width="6.85546875" style="296" customWidth="1"/>
    <col min="12804" max="12804" width="16.7109375" style="296" customWidth="1"/>
    <col min="12805" max="12805" width="20.42578125" style="296" customWidth="1"/>
    <col min="12806" max="12806" width="8.5703125" style="296" customWidth="1"/>
    <col min="12807" max="12808" width="4.28515625" style="296" customWidth="1"/>
    <col min="12809" max="12810" width="8.5703125" style="296" customWidth="1"/>
    <col min="12811" max="12811" width="9" style="296" customWidth="1"/>
    <col min="12812" max="12812" width="2.7109375" style="296" customWidth="1"/>
    <col min="12813" max="12813" width="0.85546875" style="296" customWidth="1"/>
    <col min="12814" max="12814" width="2.7109375" style="296" customWidth="1"/>
    <col min="12815" max="13056" width="9.140625" style="296"/>
    <col min="13057" max="13057" width="0.85546875" style="296" customWidth="1"/>
    <col min="13058" max="13058" width="2.7109375" style="296" customWidth="1"/>
    <col min="13059" max="13059" width="6.85546875" style="296" customWidth="1"/>
    <col min="13060" max="13060" width="16.7109375" style="296" customWidth="1"/>
    <col min="13061" max="13061" width="20.42578125" style="296" customWidth="1"/>
    <col min="13062" max="13062" width="8.5703125" style="296" customWidth="1"/>
    <col min="13063" max="13064" width="4.28515625" style="296" customWidth="1"/>
    <col min="13065" max="13066" width="8.5703125" style="296" customWidth="1"/>
    <col min="13067" max="13067" width="9" style="296" customWidth="1"/>
    <col min="13068" max="13068" width="2.7109375" style="296" customWidth="1"/>
    <col min="13069" max="13069" width="0.85546875" style="296" customWidth="1"/>
    <col min="13070" max="13070" width="2.7109375" style="296" customWidth="1"/>
    <col min="13071" max="13312" width="9.140625" style="296"/>
    <col min="13313" max="13313" width="0.85546875" style="296" customWidth="1"/>
    <col min="13314" max="13314" width="2.7109375" style="296" customWidth="1"/>
    <col min="13315" max="13315" width="6.85546875" style="296" customWidth="1"/>
    <col min="13316" max="13316" width="16.7109375" style="296" customWidth="1"/>
    <col min="13317" max="13317" width="20.42578125" style="296" customWidth="1"/>
    <col min="13318" max="13318" width="8.5703125" style="296" customWidth="1"/>
    <col min="13319" max="13320" width="4.28515625" style="296" customWidth="1"/>
    <col min="13321" max="13322" width="8.5703125" style="296" customWidth="1"/>
    <col min="13323" max="13323" width="9" style="296" customWidth="1"/>
    <col min="13324" max="13324" width="2.7109375" style="296" customWidth="1"/>
    <col min="13325" max="13325" width="0.85546875" style="296" customWidth="1"/>
    <col min="13326" max="13326" width="2.7109375" style="296" customWidth="1"/>
    <col min="13327" max="13568" width="9.140625" style="296"/>
    <col min="13569" max="13569" width="0.85546875" style="296" customWidth="1"/>
    <col min="13570" max="13570" width="2.7109375" style="296" customWidth="1"/>
    <col min="13571" max="13571" width="6.85546875" style="296" customWidth="1"/>
    <col min="13572" max="13572" width="16.7109375" style="296" customWidth="1"/>
    <col min="13573" max="13573" width="20.42578125" style="296" customWidth="1"/>
    <col min="13574" max="13574" width="8.5703125" style="296" customWidth="1"/>
    <col min="13575" max="13576" width="4.28515625" style="296" customWidth="1"/>
    <col min="13577" max="13578" width="8.5703125" style="296" customWidth="1"/>
    <col min="13579" max="13579" width="9" style="296" customWidth="1"/>
    <col min="13580" max="13580" width="2.7109375" style="296" customWidth="1"/>
    <col min="13581" max="13581" width="0.85546875" style="296" customWidth="1"/>
    <col min="13582" max="13582" width="2.7109375" style="296" customWidth="1"/>
    <col min="13583" max="13824" width="9.140625" style="296"/>
    <col min="13825" max="13825" width="0.85546875" style="296" customWidth="1"/>
    <col min="13826" max="13826" width="2.7109375" style="296" customWidth="1"/>
    <col min="13827" max="13827" width="6.85546875" style="296" customWidth="1"/>
    <col min="13828" max="13828" width="16.7109375" style="296" customWidth="1"/>
    <col min="13829" max="13829" width="20.42578125" style="296" customWidth="1"/>
    <col min="13830" max="13830" width="8.5703125" style="296" customWidth="1"/>
    <col min="13831" max="13832" width="4.28515625" style="296" customWidth="1"/>
    <col min="13833" max="13834" width="8.5703125" style="296" customWidth="1"/>
    <col min="13835" max="13835" width="9" style="296" customWidth="1"/>
    <col min="13836" max="13836" width="2.7109375" style="296" customWidth="1"/>
    <col min="13837" max="13837" width="0.85546875" style="296" customWidth="1"/>
    <col min="13838" max="13838" width="2.7109375" style="296" customWidth="1"/>
    <col min="13839" max="14080" width="9.140625" style="296"/>
    <col min="14081" max="14081" width="0.85546875" style="296" customWidth="1"/>
    <col min="14082" max="14082" width="2.7109375" style="296" customWidth="1"/>
    <col min="14083" max="14083" width="6.85546875" style="296" customWidth="1"/>
    <col min="14084" max="14084" width="16.7109375" style="296" customWidth="1"/>
    <col min="14085" max="14085" width="20.42578125" style="296" customWidth="1"/>
    <col min="14086" max="14086" width="8.5703125" style="296" customWidth="1"/>
    <col min="14087" max="14088" width="4.28515625" style="296" customWidth="1"/>
    <col min="14089" max="14090" width="8.5703125" style="296" customWidth="1"/>
    <col min="14091" max="14091" width="9" style="296" customWidth="1"/>
    <col min="14092" max="14092" width="2.7109375" style="296" customWidth="1"/>
    <col min="14093" max="14093" width="0.85546875" style="296" customWidth="1"/>
    <col min="14094" max="14094" width="2.7109375" style="296" customWidth="1"/>
    <col min="14095" max="14336" width="9.140625" style="296"/>
    <col min="14337" max="14337" width="0.85546875" style="296" customWidth="1"/>
    <col min="14338" max="14338" width="2.7109375" style="296" customWidth="1"/>
    <col min="14339" max="14339" width="6.85546875" style="296" customWidth="1"/>
    <col min="14340" max="14340" width="16.7109375" style="296" customWidth="1"/>
    <col min="14341" max="14341" width="20.42578125" style="296" customWidth="1"/>
    <col min="14342" max="14342" width="8.5703125" style="296" customWidth="1"/>
    <col min="14343" max="14344" width="4.28515625" style="296" customWidth="1"/>
    <col min="14345" max="14346" width="8.5703125" style="296" customWidth="1"/>
    <col min="14347" max="14347" width="9" style="296" customWidth="1"/>
    <col min="14348" max="14348" width="2.7109375" style="296" customWidth="1"/>
    <col min="14349" max="14349" width="0.85546875" style="296" customWidth="1"/>
    <col min="14350" max="14350" width="2.7109375" style="296" customWidth="1"/>
    <col min="14351" max="14592" width="9.140625" style="296"/>
    <col min="14593" max="14593" width="0.85546875" style="296" customWidth="1"/>
    <col min="14594" max="14594" width="2.7109375" style="296" customWidth="1"/>
    <col min="14595" max="14595" width="6.85546875" style="296" customWidth="1"/>
    <col min="14596" max="14596" width="16.7109375" style="296" customWidth="1"/>
    <col min="14597" max="14597" width="20.42578125" style="296" customWidth="1"/>
    <col min="14598" max="14598" width="8.5703125" style="296" customWidth="1"/>
    <col min="14599" max="14600" width="4.28515625" style="296" customWidth="1"/>
    <col min="14601" max="14602" width="8.5703125" style="296" customWidth="1"/>
    <col min="14603" max="14603" width="9" style="296" customWidth="1"/>
    <col min="14604" max="14604" width="2.7109375" style="296" customWidth="1"/>
    <col min="14605" max="14605" width="0.85546875" style="296" customWidth="1"/>
    <col min="14606" max="14606" width="2.7109375" style="296" customWidth="1"/>
    <col min="14607" max="14848" width="9.140625" style="296"/>
    <col min="14849" max="14849" width="0.85546875" style="296" customWidth="1"/>
    <col min="14850" max="14850" width="2.7109375" style="296" customWidth="1"/>
    <col min="14851" max="14851" width="6.85546875" style="296" customWidth="1"/>
    <col min="14852" max="14852" width="16.7109375" style="296" customWidth="1"/>
    <col min="14853" max="14853" width="20.42578125" style="296" customWidth="1"/>
    <col min="14854" max="14854" width="8.5703125" style="296" customWidth="1"/>
    <col min="14855" max="14856" width="4.28515625" style="296" customWidth="1"/>
    <col min="14857" max="14858" width="8.5703125" style="296" customWidth="1"/>
    <col min="14859" max="14859" width="9" style="296" customWidth="1"/>
    <col min="14860" max="14860" width="2.7109375" style="296" customWidth="1"/>
    <col min="14861" max="14861" width="0.85546875" style="296" customWidth="1"/>
    <col min="14862" max="14862" width="2.7109375" style="296" customWidth="1"/>
    <col min="14863" max="15104" width="9.140625" style="296"/>
    <col min="15105" max="15105" width="0.85546875" style="296" customWidth="1"/>
    <col min="15106" max="15106" width="2.7109375" style="296" customWidth="1"/>
    <col min="15107" max="15107" width="6.85546875" style="296" customWidth="1"/>
    <col min="15108" max="15108" width="16.7109375" style="296" customWidth="1"/>
    <col min="15109" max="15109" width="20.42578125" style="296" customWidth="1"/>
    <col min="15110" max="15110" width="8.5703125" style="296" customWidth="1"/>
    <col min="15111" max="15112" width="4.28515625" style="296" customWidth="1"/>
    <col min="15113" max="15114" width="8.5703125" style="296" customWidth="1"/>
    <col min="15115" max="15115" width="9" style="296" customWidth="1"/>
    <col min="15116" max="15116" width="2.7109375" style="296" customWidth="1"/>
    <col min="15117" max="15117" width="0.85546875" style="296" customWidth="1"/>
    <col min="15118" max="15118" width="2.7109375" style="296" customWidth="1"/>
    <col min="15119" max="15360" width="9.140625" style="296"/>
    <col min="15361" max="15361" width="0.85546875" style="296" customWidth="1"/>
    <col min="15362" max="15362" width="2.7109375" style="296" customWidth="1"/>
    <col min="15363" max="15363" width="6.85546875" style="296" customWidth="1"/>
    <col min="15364" max="15364" width="16.7109375" style="296" customWidth="1"/>
    <col min="15365" max="15365" width="20.42578125" style="296" customWidth="1"/>
    <col min="15366" max="15366" width="8.5703125" style="296" customWidth="1"/>
    <col min="15367" max="15368" width="4.28515625" style="296" customWidth="1"/>
    <col min="15369" max="15370" width="8.5703125" style="296" customWidth="1"/>
    <col min="15371" max="15371" width="9" style="296" customWidth="1"/>
    <col min="15372" max="15372" width="2.7109375" style="296" customWidth="1"/>
    <col min="15373" max="15373" width="0.85546875" style="296" customWidth="1"/>
    <col min="15374" max="15374" width="2.7109375" style="296" customWidth="1"/>
    <col min="15375" max="15616" width="9.140625" style="296"/>
    <col min="15617" max="15617" width="0.85546875" style="296" customWidth="1"/>
    <col min="15618" max="15618" width="2.7109375" style="296" customWidth="1"/>
    <col min="15619" max="15619" width="6.85546875" style="296" customWidth="1"/>
    <col min="15620" max="15620" width="16.7109375" style="296" customWidth="1"/>
    <col min="15621" max="15621" width="20.42578125" style="296" customWidth="1"/>
    <col min="15622" max="15622" width="8.5703125" style="296" customWidth="1"/>
    <col min="15623" max="15624" width="4.28515625" style="296" customWidth="1"/>
    <col min="15625" max="15626" width="8.5703125" style="296" customWidth="1"/>
    <col min="15627" max="15627" width="9" style="296" customWidth="1"/>
    <col min="15628" max="15628" width="2.7109375" style="296" customWidth="1"/>
    <col min="15629" max="15629" width="0.85546875" style="296" customWidth="1"/>
    <col min="15630" max="15630" width="2.7109375" style="296" customWidth="1"/>
    <col min="15631" max="15872" width="9.140625" style="296"/>
    <col min="15873" max="15873" width="0.85546875" style="296" customWidth="1"/>
    <col min="15874" max="15874" width="2.7109375" style="296" customWidth="1"/>
    <col min="15875" max="15875" width="6.85546875" style="296" customWidth="1"/>
    <col min="15876" max="15876" width="16.7109375" style="296" customWidth="1"/>
    <col min="15877" max="15877" width="20.42578125" style="296" customWidth="1"/>
    <col min="15878" max="15878" width="8.5703125" style="296" customWidth="1"/>
    <col min="15879" max="15880" width="4.28515625" style="296" customWidth="1"/>
    <col min="15881" max="15882" width="8.5703125" style="296" customWidth="1"/>
    <col min="15883" max="15883" width="9" style="296" customWidth="1"/>
    <col min="15884" max="15884" width="2.7109375" style="296" customWidth="1"/>
    <col min="15885" max="15885" width="0.85546875" style="296" customWidth="1"/>
    <col min="15886" max="15886" width="2.7109375" style="296" customWidth="1"/>
    <col min="15887" max="16128" width="9.140625" style="296"/>
    <col min="16129" max="16129" width="0.85546875" style="296" customWidth="1"/>
    <col min="16130" max="16130" width="2.7109375" style="296" customWidth="1"/>
    <col min="16131" max="16131" width="6.85546875" style="296" customWidth="1"/>
    <col min="16132" max="16132" width="16.7109375" style="296" customWidth="1"/>
    <col min="16133" max="16133" width="20.42578125" style="296" customWidth="1"/>
    <col min="16134" max="16134" width="8.5703125" style="296" customWidth="1"/>
    <col min="16135" max="16136" width="4.28515625" style="296" customWidth="1"/>
    <col min="16137" max="16138" width="8.5703125" style="296" customWidth="1"/>
    <col min="16139" max="16139" width="9" style="296" customWidth="1"/>
    <col min="16140" max="16140" width="2.7109375" style="296" customWidth="1"/>
    <col min="16141" max="16141" width="0.85546875" style="296" customWidth="1"/>
    <col min="16142" max="16142" width="2.7109375" style="296" customWidth="1"/>
    <col min="16143" max="16384" width="9.140625" style="296"/>
  </cols>
  <sheetData>
    <row r="1" spans="1:13" ht="4.5" customHeight="1">
      <c r="A1" s="318"/>
      <c r="B1" s="318"/>
      <c r="C1" s="318"/>
      <c r="D1" s="318"/>
      <c r="E1" s="318"/>
      <c r="F1" s="318"/>
      <c r="G1" s="318"/>
      <c r="H1" s="318"/>
      <c r="I1" s="318"/>
      <c r="J1" s="318"/>
      <c r="K1" s="318"/>
      <c r="L1" s="318"/>
      <c r="M1" s="318"/>
    </row>
    <row r="2" spans="1:13" ht="17.25" customHeight="1">
      <c r="A2" s="318"/>
      <c r="B2" s="319"/>
      <c r="C2" s="319"/>
      <c r="D2" s="319"/>
      <c r="E2" s="319"/>
      <c r="F2" s="319"/>
      <c r="G2" s="319"/>
      <c r="H2" s="319"/>
      <c r="I2" s="319"/>
      <c r="J2" s="319"/>
      <c r="K2" s="319"/>
      <c r="L2" s="319"/>
      <c r="M2" s="318"/>
    </row>
    <row r="3" spans="1:13" ht="22.5" customHeight="1">
      <c r="A3" s="318"/>
      <c r="B3" s="319"/>
      <c r="C3" s="386"/>
      <c r="D3" s="319"/>
      <c r="E3" s="385" t="s">
        <v>422</v>
      </c>
      <c r="F3" s="319"/>
      <c r="G3" s="319"/>
      <c r="H3" s="319"/>
      <c r="I3" s="319"/>
      <c r="J3" s="319"/>
      <c r="K3" s="319"/>
      <c r="L3" s="319"/>
      <c r="M3" s="318"/>
    </row>
    <row r="4" spans="1:13" ht="23.25" customHeight="1">
      <c r="A4" s="318"/>
      <c r="B4" s="319"/>
      <c r="C4" s="385" t="s">
        <v>396</v>
      </c>
      <c r="D4" s="384"/>
      <c r="E4" s="384"/>
      <c r="F4" s="384"/>
      <c r="G4" s="384"/>
      <c r="H4" s="384"/>
      <c r="I4" s="384"/>
      <c r="J4" s="384"/>
      <c r="K4" s="383"/>
      <c r="L4" s="319"/>
      <c r="M4" s="318"/>
    </row>
    <row r="5" spans="1:13" ht="11.25" customHeight="1">
      <c r="A5" s="318"/>
      <c r="B5" s="319"/>
      <c r="C5" s="382"/>
      <c r="D5" s="381"/>
      <c r="E5" s="381"/>
      <c r="F5" s="381"/>
      <c r="G5" s="381"/>
      <c r="H5" s="381"/>
      <c r="I5" s="381"/>
      <c r="J5" s="381"/>
      <c r="K5" s="319"/>
      <c r="L5" s="319"/>
      <c r="M5" s="318"/>
    </row>
    <row r="6" spans="1:13" ht="18" customHeight="1">
      <c r="A6" s="318"/>
      <c r="B6" s="319"/>
      <c r="C6" s="358" t="s">
        <v>395</v>
      </c>
      <c r="D6" s="357"/>
      <c r="E6" s="357"/>
      <c r="F6" s="380"/>
      <c r="G6" s="357"/>
      <c r="H6" s="388" t="s">
        <v>107</v>
      </c>
      <c r="I6" s="388" t="str">
        <f>'1'!I10:L10</f>
        <v>Kaliningrad,Russia</v>
      </c>
      <c r="J6" s="388"/>
      <c r="K6" s="388"/>
      <c r="L6" s="319"/>
      <c r="M6" s="318"/>
    </row>
    <row r="7" spans="1:13" ht="18" customHeight="1">
      <c r="A7" s="318"/>
      <c r="B7" s="319"/>
      <c r="C7" s="585" t="s">
        <v>394</v>
      </c>
      <c r="D7" s="586"/>
      <c r="E7" s="587" t="str">
        <f>'1'!K3</f>
        <v>"PAPUA"</v>
      </c>
      <c r="F7" s="588"/>
      <c r="G7" s="589"/>
      <c r="H7" s="590" t="s">
        <v>393</v>
      </c>
      <c r="I7" s="379" t="s">
        <v>392</v>
      </c>
      <c r="J7" s="477">
        <f>'1'!I16</f>
        <v>8.9499999999999993</v>
      </c>
      <c r="K7" s="363" t="s">
        <v>363</v>
      </c>
      <c r="L7" s="319"/>
      <c r="M7" s="318"/>
    </row>
    <row r="8" spans="1:13" ht="18" customHeight="1">
      <c r="A8" s="318"/>
      <c r="B8" s="319"/>
      <c r="C8" s="593" t="s">
        <v>391</v>
      </c>
      <c r="D8" s="594"/>
      <c r="E8" s="595">
        <f>'1'!J9</f>
        <v>103</v>
      </c>
      <c r="F8" s="596"/>
      <c r="G8" s="597"/>
      <c r="H8" s="591"/>
      <c r="I8" s="378" t="s">
        <v>390</v>
      </c>
      <c r="J8" s="478">
        <f>'1'!K16</f>
        <v>9.51</v>
      </c>
      <c r="K8" s="360" t="s">
        <v>363</v>
      </c>
      <c r="L8" s="319"/>
      <c r="M8" s="318"/>
    </row>
    <row r="9" spans="1:13" ht="18" customHeight="1">
      <c r="A9" s="318"/>
      <c r="B9" s="319"/>
      <c r="C9" s="593" t="s">
        <v>389</v>
      </c>
      <c r="D9" s="594"/>
      <c r="E9" s="565" t="s">
        <v>543</v>
      </c>
      <c r="F9" s="566"/>
      <c r="G9" s="567"/>
      <c r="H9" s="591"/>
      <c r="I9" s="378" t="s">
        <v>388</v>
      </c>
      <c r="J9" s="407">
        <f>(J8+J7)/2</f>
        <v>9.23</v>
      </c>
      <c r="K9" s="360" t="s">
        <v>363</v>
      </c>
      <c r="L9" s="319"/>
      <c r="M9" s="318"/>
    </row>
    <row r="10" spans="1:13" ht="18" customHeight="1">
      <c r="A10" s="318"/>
      <c r="B10" s="319"/>
      <c r="C10" s="568" t="s">
        <v>429</v>
      </c>
      <c r="D10" s="569"/>
      <c r="E10" s="625">
        <f>'1'!H11</f>
        <v>42878.48333333333</v>
      </c>
      <c r="F10" s="626"/>
      <c r="G10" s="627"/>
      <c r="H10" s="592"/>
      <c r="I10" s="377" t="s">
        <v>387</v>
      </c>
      <c r="J10" s="376">
        <f>J8-J7</f>
        <v>0.5600000000000005</v>
      </c>
      <c r="K10" s="359" t="s">
        <v>363</v>
      </c>
      <c r="L10" s="319"/>
      <c r="M10" s="318"/>
    </row>
    <row r="11" spans="1:13" ht="18" customHeight="1">
      <c r="A11" s="318"/>
      <c r="B11" s="319"/>
      <c r="C11" s="358" t="s">
        <v>7</v>
      </c>
      <c r="D11" s="357"/>
      <c r="E11" s="357"/>
      <c r="F11" s="357"/>
      <c r="G11" s="357"/>
      <c r="H11" s="357"/>
      <c r="I11" s="357"/>
      <c r="J11" s="357"/>
      <c r="K11" s="319"/>
      <c r="L11" s="319"/>
      <c r="M11" s="318"/>
    </row>
    <row r="12" spans="1:13" ht="18" customHeight="1">
      <c r="A12" s="318"/>
      <c r="B12" s="319"/>
      <c r="C12" s="366" t="s">
        <v>386</v>
      </c>
      <c r="D12" s="354" t="s">
        <v>385</v>
      </c>
      <c r="E12" s="353"/>
      <c r="F12" s="375">
        <v>11</v>
      </c>
      <c r="G12" s="609">
        <v>7</v>
      </c>
      <c r="H12" s="610"/>
      <c r="I12" s="374">
        <v>6</v>
      </c>
      <c r="J12" s="374">
        <v>2</v>
      </c>
      <c r="K12" s="363" t="s">
        <v>382</v>
      </c>
      <c r="L12" s="319"/>
      <c r="M12" s="318"/>
    </row>
    <row r="13" spans="1:13" ht="18" customHeight="1">
      <c r="A13" s="318"/>
      <c r="B13" s="319"/>
      <c r="C13" s="351" t="s">
        <v>359</v>
      </c>
      <c r="D13" s="350" t="s">
        <v>384</v>
      </c>
      <c r="E13" s="349"/>
      <c r="F13" s="628">
        <v>0</v>
      </c>
      <c r="G13" s="629"/>
      <c r="H13" s="629"/>
      <c r="I13" s="629"/>
      <c r="J13" s="630"/>
      <c r="K13" s="360" t="s">
        <v>382</v>
      </c>
      <c r="L13" s="319"/>
      <c r="M13" s="318"/>
    </row>
    <row r="14" spans="1:13" ht="18" customHeight="1">
      <c r="A14" s="318"/>
      <c r="B14" s="319"/>
      <c r="C14" s="351" t="s">
        <v>366</v>
      </c>
      <c r="D14" s="350" t="s">
        <v>383</v>
      </c>
      <c r="E14" s="349"/>
      <c r="F14" s="373">
        <f>F12+F13</f>
        <v>11</v>
      </c>
      <c r="G14" s="574">
        <f>G12+F13</f>
        <v>7</v>
      </c>
      <c r="H14" s="575"/>
      <c r="I14" s="372">
        <f>I12+F13</f>
        <v>6</v>
      </c>
      <c r="J14" s="372">
        <f>J12+F13</f>
        <v>2</v>
      </c>
      <c r="K14" s="360" t="s">
        <v>382</v>
      </c>
      <c r="L14" s="319"/>
      <c r="M14" s="318"/>
    </row>
    <row r="15" spans="1:13" ht="18" customHeight="1">
      <c r="A15" s="318"/>
      <c r="B15" s="319"/>
      <c r="C15" s="351" t="s">
        <v>370</v>
      </c>
      <c r="D15" s="350" t="s">
        <v>4</v>
      </c>
      <c r="E15" s="371"/>
      <c r="F15" s="576">
        <v>37931</v>
      </c>
      <c r="G15" s="577"/>
      <c r="H15" s="577"/>
      <c r="I15" s="577"/>
      <c r="J15" s="578"/>
      <c r="K15" s="370" t="s">
        <v>381</v>
      </c>
      <c r="L15" s="319"/>
      <c r="M15" s="318"/>
    </row>
    <row r="16" spans="1:13" ht="18" customHeight="1">
      <c r="A16" s="318"/>
      <c r="B16" s="319"/>
      <c r="C16" s="351" t="s">
        <v>380</v>
      </c>
      <c r="D16" s="350" t="s">
        <v>5</v>
      </c>
      <c r="E16" s="349"/>
      <c r="F16" s="579">
        <f>J9</f>
        <v>9.23</v>
      </c>
      <c r="G16" s="580"/>
      <c r="H16" s="580"/>
      <c r="I16" s="580"/>
      <c r="J16" s="581"/>
      <c r="K16" s="360" t="s">
        <v>363</v>
      </c>
      <c r="L16" s="319"/>
      <c r="M16" s="318"/>
    </row>
    <row r="17" spans="1:13 1444:1444" ht="18" customHeight="1">
      <c r="A17" s="318"/>
      <c r="B17" s="319"/>
      <c r="C17" s="351" t="s">
        <v>379</v>
      </c>
      <c r="D17" s="350" t="s">
        <v>445</v>
      </c>
      <c r="E17" s="349"/>
      <c r="F17" s="582">
        <v>176.86</v>
      </c>
      <c r="G17" s="583"/>
      <c r="H17" s="583"/>
      <c r="I17" s="583"/>
      <c r="J17" s="584"/>
      <c r="K17" s="360" t="s">
        <v>363</v>
      </c>
      <c r="L17" s="319"/>
      <c r="M17" s="318"/>
    </row>
    <row r="18" spans="1:13 1444:1444" ht="18" customHeight="1">
      <c r="A18" s="318"/>
      <c r="B18" s="319"/>
      <c r="C18" s="351" t="s">
        <v>378</v>
      </c>
      <c r="D18" s="350" t="s">
        <v>6</v>
      </c>
      <c r="E18" s="349"/>
      <c r="F18" s="582">
        <v>29.4</v>
      </c>
      <c r="G18" s="583"/>
      <c r="H18" s="583"/>
      <c r="I18" s="583"/>
      <c r="J18" s="584"/>
      <c r="K18" s="360" t="s">
        <v>363</v>
      </c>
      <c r="L18" s="319"/>
      <c r="M18" s="318"/>
    </row>
    <row r="19" spans="1:13 1444:1444" ht="18" customHeight="1">
      <c r="A19" s="318"/>
      <c r="B19" s="319"/>
      <c r="C19" s="351" t="s">
        <v>377</v>
      </c>
      <c r="D19" s="350" t="s">
        <v>376</v>
      </c>
      <c r="E19" s="349"/>
      <c r="F19" s="622">
        <f>F15/(F16*F17*F18)</f>
        <v>0.79034305312476427</v>
      </c>
      <c r="G19" s="623"/>
      <c r="H19" s="623"/>
      <c r="I19" s="623"/>
      <c r="J19" s="624"/>
      <c r="K19" s="346"/>
      <c r="L19" s="319"/>
      <c r="M19" s="318"/>
    </row>
    <row r="20" spans="1:13 1444:1444" ht="18" customHeight="1">
      <c r="A20" s="318"/>
      <c r="B20" s="319"/>
      <c r="C20" s="345"/>
      <c r="D20" s="598" t="s">
        <v>375</v>
      </c>
      <c r="E20" s="599"/>
      <c r="F20" s="369">
        <f>(F19*F14*F14)/50</f>
        <v>1.9126301885619297</v>
      </c>
      <c r="G20" s="614">
        <f>(F19*G14*G14)/50</f>
        <v>0.77453619206226909</v>
      </c>
      <c r="H20" s="615"/>
      <c r="I20" s="368">
        <f>F19*I14*I14/50</f>
        <v>0.56904699824983029</v>
      </c>
      <c r="J20" s="367">
        <f>F19*J14*J14/50</f>
        <v>6.3227444249981141E-2</v>
      </c>
      <c r="K20" s="359" t="s">
        <v>363</v>
      </c>
      <c r="L20" s="319"/>
      <c r="M20" s="318"/>
    </row>
    <row r="21" spans="1:13 1444:1444" ht="18" customHeight="1">
      <c r="A21" s="318"/>
      <c r="B21" s="319"/>
      <c r="C21" s="358" t="s">
        <v>374</v>
      </c>
      <c r="D21" s="357"/>
      <c r="E21" s="357"/>
      <c r="F21" s="357"/>
      <c r="G21" s="357"/>
      <c r="H21" s="357"/>
      <c r="I21" s="357"/>
      <c r="J21" s="357"/>
      <c r="K21" s="319"/>
      <c r="L21" s="319"/>
      <c r="M21" s="318"/>
    </row>
    <row r="22" spans="1:13 1444:1444" ht="18" customHeight="1">
      <c r="A22" s="318"/>
      <c r="B22" s="319"/>
      <c r="C22" s="366" t="s">
        <v>361</v>
      </c>
      <c r="D22" s="354" t="s">
        <v>373</v>
      </c>
      <c r="E22" s="353"/>
      <c r="F22" s="616">
        <f>J8</f>
        <v>9.51</v>
      </c>
      <c r="G22" s="617"/>
      <c r="H22" s="617"/>
      <c r="I22" s="617"/>
      <c r="J22" s="618"/>
      <c r="K22" s="363" t="s">
        <v>363</v>
      </c>
      <c r="L22" s="319"/>
      <c r="M22" s="318"/>
    </row>
    <row r="23" spans="1:13 1444:1444" ht="18" customHeight="1">
      <c r="A23" s="318"/>
      <c r="B23" s="319"/>
      <c r="C23" s="362" t="s">
        <v>359</v>
      </c>
      <c r="D23" s="350" t="s">
        <v>372</v>
      </c>
      <c r="E23" s="349"/>
      <c r="F23" s="619">
        <v>0</v>
      </c>
      <c r="G23" s="620"/>
      <c r="H23" s="620"/>
      <c r="I23" s="620"/>
      <c r="J23" s="621"/>
      <c r="K23" s="360" t="s">
        <v>363</v>
      </c>
      <c r="L23" s="319"/>
      <c r="M23" s="318"/>
    </row>
    <row r="24" spans="1:13 1444:1444" ht="18" customHeight="1">
      <c r="A24" s="318"/>
      <c r="B24" s="319"/>
      <c r="C24" s="362" t="s">
        <v>366</v>
      </c>
      <c r="D24" s="350" t="s">
        <v>371</v>
      </c>
      <c r="E24" s="349"/>
      <c r="F24" s="544">
        <v>0</v>
      </c>
      <c r="G24" s="545"/>
      <c r="H24" s="545"/>
      <c r="I24" s="545"/>
      <c r="J24" s="546"/>
      <c r="K24" s="360" t="s">
        <v>363</v>
      </c>
      <c r="L24" s="319"/>
      <c r="M24" s="318"/>
    </row>
    <row r="25" spans="1:13 1444:1444" ht="18" customHeight="1">
      <c r="A25" s="318"/>
      <c r="B25" s="319"/>
      <c r="C25" s="362" t="s">
        <v>370</v>
      </c>
      <c r="D25" s="350" t="s">
        <v>7</v>
      </c>
      <c r="E25" s="349"/>
      <c r="F25" s="348">
        <f>F20</f>
        <v>1.9126301885619297</v>
      </c>
      <c r="G25" s="547">
        <f>G20</f>
        <v>0.77453619206226909</v>
      </c>
      <c r="H25" s="548"/>
      <c r="I25" s="347">
        <f>I20</f>
        <v>0.56904699824983029</v>
      </c>
      <c r="J25" s="347">
        <f>J20</f>
        <v>6.3227444249981141E-2</v>
      </c>
      <c r="K25" s="360" t="s">
        <v>363</v>
      </c>
      <c r="L25" s="319"/>
      <c r="M25" s="318"/>
    </row>
    <row r="26" spans="1:13 1444:1444" ht="18" customHeight="1">
      <c r="A26" s="318"/>
      <c r="B26" s="319"/>
      <c r="C26" s="345"/>
      <c r="D26" s="344" t="s">
        <v>369</v>
      </c>
      <c r="E26" s="343"/>
      <c r="F26" s="342">
        <f>SUM(F22:F25)</f>
        <v>11.422630188561929</v>
      </c>
      <c r="G26" s="549">
        <f>F22+F23+F24+G25</f>
        <v>10.284536192062269</v>
      </c>
      <c r="H26" s="550"/>
      <c r="I26" s="341">
        <f>F22+F23+F24+I25</f>
        <v>10.079046998249829</v>
      </c>
      <c r="J26" s="341">
        <f>F22+F23+F24+J25</f>
        <v>9.5732274442499801</v>
      </c>
      <c r="K26" s="359" t="s">
        <v>363</v>
      </c>
      <c r="L26" s="319"/>
      <c r="M26" s="318"/>
    </row>
    <row r="27" spans="1:13 1444:1444" ht="18" customHeight="1">
      <c r="A27" s="318"/>
      <c r="B27" s="319"/>
      <c r="C27" s="365" t="s">
        <v>368</v>
      </c>
      <c r="D27" s="305"/>
      <c r="E27" s="305"/>
      <c r="F27" s="305"/>
      <c r="G27" s="305"/>
      <c r="H27" s="305"/>
      <c r="I27" s="305"/>
      <c r="J27" s="305"/>
      <c r="K27" s="364"/>
      <c r="L27" s="319"/>
      <c r="M27" s="318"/>
    </row>
    <row r="28" spans="1:13 1444:1444" ht="18" customHeight="1">
      <c r="A28" s="318"/>
      <c r="B28" s="319"/>
      <c r="C28" s="355" t="s">
        <v>361</v>
      </c>
      <c r="D28" s="354" t="s">
        <v>367</v>
      </c>
      <c r="E28" s="353"/>
      <c r="F28" s="551">
        <f>'1'!I18</f>
        <v>10.7</v>
      </c>
      <c r="G28" s="552"/>
      <c r="H28" s="552"/>
      <c r="I28" s="552"/>
      <c r="J28" s="553"/>
      <c r="K28" s="363" t="s">
        <v>363</v>
      </c>
      <c r="L28" s="319"/>
      <c r="M28" s="318"/>
    </row>
    <row r="29" spans="1:13 1444:1444" ht="18" customHeight="1">
      <c r="A29" s="318"/>
      <c r="B29" s="319"/>
      <c r="C29" s="351" t="s">
        <v>359</v>
      </c>
      <c r="D29" s="350" t="s">
        <v>9</v>
      </c>
      <c r="E29" s="349"/>
      <c r="F29" s="603">
        <f>'1'!K17</f>
        <v>0</v>
      </c>
      <c r="G29" s="604"/>
      <c r="H29" s="604"/>
      <c r="I29" s="604"/>
      <c r="J29" s="605"/>
      <c r="K29" s="360" t="s">
        <v>363</v>
      </c>
      <c r="L29" s="319"/>
      <c r="M29" s="318"/>
    </row>
    <row r="30" spans="1:13 1444:1444" ht="18" customHeight="1">
      <c r="A30" s="318"/>
      <c r="B30" s="319"/>
      <c r="C30" s="351" t="s">
        <v>366</v>
      </c>
      <c r="D30" s="350" t="s">
        <v>365</v>
      </c>
      <c r="E30" s="349"/>
      <c r="F30" s="606">
        <v>0</v>
      </c>
      <c r="G30" s="607"/>
      <c r="H30" s="607"/>
      <c r="I30" s="607"/>
      <c r="J30" s="608"/>
      <c r="K30" s="360" t="s">
        <v>363</v>
      </c>
      <c r="L30" s="319"/>
      <c r="M30" s="318"/>
    </row>
    <row r="31" spans="1:13 1444:1444" ht="18" customHeight="1">
      <c r="A31" s="318"/>
      <c r="B31" s="319"/>
      <c r="C31" s="362"/>
      <c r="D31" s="361"/>
      <c r="E31" s="349"/>
      <c r="F31" s="556"/>
      <c r="G31" s="557"/>
      <c r="H31" s="557"/>
      <c r="I31" s="557"/>
      <c r="J31" s="558"/>
      <c r="K31" s="360"/>
      <c r="L31" s="319"/>
      <c r="M31" s="318"/>
      <c r="BCN31" s="387">
        <f>F19</f>
        <v>0.79034305312476427</v>
      </c>
    </row>
    <row r="32" spans="1:13 1444:1444" ht="18" customHeight="1">
      <c r="A32" s="318"/>
      <c r="B32" s="319"/>
      <c r="C32" s="345"/>
      <c r="D32" s="344" t="s">
        <v>364</v>
      </c>
      <c r="E32" s="343"/>
      <c r="F32" s="559">
        <f>F28+F29-F30</f>
        <v>10.7</v>
      </c>
      <c r="G32" s="560"/>
      <c r="H32" s="560"/>
      <c r="I32" s="560"/>
      <c r="J32" s="561"/>
      <c r="K32" s="359" t="s">
        <v>363</v>
      </c>
      <c r="L32" s="319"/>
      <c r="M32" s="318"/>
    </row>
    <row r="33" spans="1:13" ht="18" customHeight="1">
      <c r="A33" s="318"/>
      <c r="B33" s="319"/>
      <c r="C33" s="358" t="s">
        <v>362</v>
      </c>
      <c r="D33" s="357"/>
      <c r="E33" s="357"/>
      <c r="F33" s="357"/>
      <c r="G33" s="357"/>
      <c r="H33" s="356"/>
      <c r="I33" s="356"/>
      <c r="J33" s="356"/>
      <c r="K33" s="319"/>
      <c r="L33" s="319"/>
      <c r="M33" s="318"/>
    </row>
    <row r="34" spans="1:13" ht="18" customHeight="1">
      <c r="A34" s="318"/>
      <c r="B34" s="319"/>
      <c r="C34" s="355" t="s">
        <v>361</v>
      </c>
      <c r="D34" s="354" t="s">
        <v>360</v>
      </c>
      <c r="E34" s="353"/>
      <c r="F34" s="562">
        <f>F32</f>
        <v>10.7</v>
      </c>
      <c r="G34" s="563"/>
      <c r="H34" s="563"/>
      <c r="I34" s="563"/>
      <c r="J34" s="564"/>
      <c r="K34" s="352" t="s">
        <v>356</v>
      </c>
      <c r="L34" s="319"/>
      <c r="M34" s="318"/>
    </row>
    <row r="35" spans="1:13" ht="18" customHeight="1">
      <c r="A35" s="318"/>
      <c r="B35" s="319"/>
      <c r="C35" s="351" t="s">
        <v>359</v>
      </c>
      <c r="D35" s="350" t="s">
        <v>358</v>
      </c>
      <c r="E35" s="349"/>
      <c r="F35" s="348">
        <f>F26</f>
        <v>11.422630188561929</v>
      </c>
      <c r="G35" s="547">
        <f>G26</f>
        <v>10.284536192062269</v>
      </c>
      <c r="H35" s="555"/>
      <c r="I35" s="347">
        <f>I26</f>
        <v>10.079046998249829</v>
      </c>
      <c r="J35" s="347">
        <f>J26</f>
        <v>9.5732274442499801</v>
      </c>
      <c r="K35" s="346" t="s">
        <v>356</v>
      </c>
      <c r="L35" s="319"/>
      <c r="M35" s="318"/>
    </row>
    <row r="36" spans="1:13" ht="18" customHeight="1">
      <c r="A36" s="318"/>
      <c r="B36" s="319"/>
      <c r="C36" s="345"/>
      <c r="D36" s="344" t="s">
        <v>357</v>
      </c>
      <c r="E36" s="343"/>
      <c r="F36" s="342">
        <f>F34-F35</f>
        <v>-0.72263018856192929</v>
      </c>
      <c r="G36" s="549">
        <f>F34-G35</f>
        <v>0.41546380793772997</v>
      </c>
      <c r="H36" s="550"/>
      <c r="I36" s="341">
        <f>F34-I35</f>
        <v>0.62095300175016988</v>
      </c>
      <c r="J36" s="341">
        <f>F34-J35</f>
        <v>1.1267725557500192</v>
      </c>
      <c r="K36" s="340" t="s">
        <v>356</v>
      </c>
      <c r="L36" s="319"/>
      <c r="M36" s="318"/>
    </row>
    <row r="37" spans="1:13" ht="16.5" customHeight="1">
      <c r="A37" s="318"/>
      <c r="B37" s="319"/>
      <c r="C37" s="338"/>
      <c r="D37" s="554" t="s">
        <v>398</v>
      </c>
      <c r="E37" s="554"/>
      <c r="F37" s="339">
        <f>'1'!I20</f>
        <v>32.282897411911442</v>
      </c>
      <c r="G37" s="338" t="s">
        <v>348</v>
      </c>
      <c r="H37" s="338"/>
      <c r="I37" s="338"/>
      <c r="J37" s="338"/>
      <c r="K37" s="319"/>
      <c r="L37" s="319"/>
      <c r="M37" s="318"/>
    </row>
    <row r="38" spans="1:13" ht="18" customHeight="1">
      <c r="A38" s="318"/>
      <c r="B38" s="319"/>
      <c r="C38" s="337" t="s">
        <v>354</v>
      </c>
      <c r="D38" s="336"/>
      <c r="E38" s="335"/>
      <c r="F38" s="334" t="s">
        <v>353</v>
      </c>
      <c r="G38" s="334"/>
      <c r="H38" s="334"/>
      <c r="I38" s="334"/>
      <c r="J38" s="334"/>
      <c r="K38" s="333"/>
      <c r="L38" s="319"/>
      <c r="M38" s="318"/>
    </row>
    <row r="39" spans="1:13" ht="18" customHeight="1">
      <c r="A39" s="318"/>
      <c r="B39" s="319"/>
      <c r="C39" s="329"/>
      <c r="D39" s="325"/>
      <c r="E39" s="328"/>
      <c r="F39" s="329"/>
      <c r="G39" s="325"/>
      <c r="H39" s="325"/>
      <c r="I39" s="325"/>
      <c r="J39" s="325"/>
      <c r="K39" s="328"/>
      <c r="L39" s="319"/>
      <c r="M39" s="318"/>
    </row>
    <row r="40" spans="1:13" ht="15.75" hidden="1" customHeight="1">
      <c r="A40" s="318"/>
      <c r="B40" s="319"/>
      <c r="C40" s="332"/>
      <c r="D40" s="331"/>
      <c r="E40" s="330"/>
      <c r="F40" s="329"/>
      <c r="G40" s="325"/>
      <c r="H40" s="325"/>
      <c r="I40" s="325"/>
      <c r="J40" s="325"/>
      <c r="K40" s="328"/>
      <c r="L40" s="319"/>
      <c r="M40" s="318"/>
    </row>
    <row r="41" spans="1:13" ht="12.75" hidden="1" customHeight="1">
      <c r="A41" s="318"/>
      <c r="B41" s="319"/>
      <c r="C41" s="332"/>
      <c r="D41" s="331"/>
      <c r="E41" s="330"/>
      <c r="F41" s="329"/>
      <c r="G41" s="325"/>
      <c r="H41" s="325"/>
      <c r="I41" s="325"/>
      <c r="J41" s="325"/>
      <c r="K41" s="328"/>
      <c r="L41" s="319"/>
      <c r="M41" s="318"/>
    </row>
    <row r="42" spans="1:13" ht="12.75" hidden="1" customHeight="1">
      <c r="A42" s="318"/>
      <c r="B42" s="319"/>
      <c r="C42" s="332"/>
      <c r="D42" s="331"/>
      <c r="E42" s="330"/>
      <c r="F42" s="329"/>
      <c r="G42" s="325"/>
      <c r="H42" s="325"/>
      <c r="I42" s="325"/>
      <c r="J42" s="325"/>
      <c r="K42" s="328"/>
      <c r="L42" s="319"/>
      <c r="M42" s="318"/>
    </row>
    <row r="43" spans="1:13" ht="9" hidden="1" customHeight="1">
      <c r="A43" s="318"/>
      <c r="B43" s="319"/>
      <c r="C43" s="332"/>
      <c r="D43" s="331"/>
      <c r="E43" s="330"/>
      <c r="F43" s="329"/>
      <c r="G43" s="325"/>
      <c r="H43" s="325"/>
      <c r="I43" s="325"/>
      <c r="J43" s="325"/>
      <c r="K43" s="328"/>
      <c r="L43" s="319"/>
      <c r="M43" s="318"/>
    </row>
    <row r="44" spans="1:13" ht="11.25" hidden="1" customHeight="1">
      <c r="A44" s="318"/>
      <c r="B44" s="319"/>
      <c r="C44" s="332"/>
      <c r="D44" s="331"/>
      <c r="E44" s="330"/>
      <c r="F44" s="329"/>
      <c r="G44" s="325"/>
      <c r="H44" s="325"/>
      <c r="I44" s="325"/>
      <c r="J44" s="325"/>
      <c r="K44" s="328"/>
      <c r="L44" s="319"/>
      <c r="M44" s="318"/>
    </row>
    <row r="45" spans="1:13" ht="12.75" hidden="1" customHeight="1">
      <c r="A45" s="318"/>
      <c r="B45" s="319"/>
      <c r="C45" s="332"/>
      <c r="D45" s="331"/>
      <c r="E45" s="330"/>
      <c r="F45" s="329"/>
      <c r="G45" s="325"/>
      <c r="H45" s="325"/>
      <c r="I45" s="325"/>
      <c r="J45" s="325"/>
      <c r="K45" s="328"/>
      <c r="L45" s="319"/>
      <c r="M45" s="318"/>
    </row>
    <row r="46" spans="1:13" ht="12.75" hidden="1" customHeight="1">
      <c r="A46" s="318"/>
      <c r="B46" s="319"/>
      <c r="C46" s="332"/>
      <c r="D46" s="331"/>
      <c r="E46" s="330"/>
      <c r="F46" s="329"/>
      <c r="G46" s="325"/>
      <c r="H46" s="325"/>
      <c r="I46" s="325"/>
      <c r="J46" s="325"/>
      <c r="K46" s="328"/>
      <c r="L46" s="319"/>
      <c r="M46" s="318"/>
    </row>
    <row r="47" spans="1:13" ht="9" hidden="1" customHeight="1">
      <c r="A47" s="318"/>
      <c r="B47" s="319"/>
      <c r="C47" s="332"/>
      <c r="D47" s="331"/>
      <c r="E47" s="330"/>
      <c r="F47" s="329"/>
      <c r="G47" s="325"/>
      <c r="H47" s="325"/>
      <c r="I47" s="325"/>
      <c r="J47" s="325"/>
      <c r="K47" s="328"/>
      <c r="L47" s="319"/>
      <c r="M47" s="318"/>
    </row>
    <row r="48" spans="1:13" ht="12.75" hidden="1" customHeight="1">
      <c r="A48" s="318"/>
      <c r="B48" s="319"/>
      <c r="C48" s="332"/>
      <c r="D48" s="331"/>
      <c r="E48" s="330"/>
      <c r="F48" s="329"/>
      <c r="G48" s="325"/>
      <c r="H48" s="325"/>
      <c r="I48" s="325"/>
      <c r="J48" s="325"/>
      <c r="K48" s="328"/>
      <c r="L48" s="319"/>
      <c r="M48" s="318"/>
    </row>
    <row r="49" spans="1:13" ht="12.75" hidden="1" customHeight="1">
      <c r="A49" s="318"/>
      <c r="B49" s="319"/>
      <c r="C49" s="332"/>
      <c r="D49" s="331"/>
      <c r="E49" s="330"/>
      <c r="F49" s="329"/>
      <c r="G49" s="325"/>
      <c r="H49" s="325"/>
      <c r="I49" s="325"/>
      <c r="J49" s="325"/>
      <c r="K49" s="328"/>
      <c r="L49" s="319"/>
      <c r="M49" s="318"/>
    </row>
    <row r="50" spans="1:13" ht="12.75" hidden="1" customHeight="1">
      <c r="A50" s="318"/>
      <c r="B50" s="319"/>
      <c r="C50" s="332"/>
      <c r="D50" s="331"/>
      <c r="E50" s="330"/>
      <c r="F50" s="329"/>
      <c r="G50" s="325"/>
      <c r="H50" s="325"/>
      <c r="I50" s="325"/>
      <c r="J50" s="325"/>
      <c r="K50" s="328"/>
      <c r="L50" s="319"/>
      <c r="M50" s="318"/>
    </row>
    <row r="51" spans="1:13" ht="12.75" hidden="1" customHeight="1">
      <c r="A51" s="318"/>
      <c r="B51" s="319"/>
      <c r="C51" s="332"/>
      <c r="D51" s="331"/>
      <c r="E51" s="330"/>
      <c r="F51" s="329"/>
      <c r="G51" s="325"/>
      <c r="H51" s="325"/>
      <c r="I51" s="325"/>
      <c r="J51" s="325"/>
      <c r="K51" s="328"/>
      <c r="L51" s="319"/>
      <c r="M51" s="318"/>
    </row>
    <row r="52" spans="1:13" ht="12.75" hidden="1" customHeight="1">
      <c r="A52" s="318"/>
      <c r="B52" s="319"/>
      <c r="C52" s="332"/>
      <c r="D52" s="331"/>
      <c r="E52" s="330"/>
      <c r="F52" s="329"/>
      <c r="G52" s="325"/>
      <c r="H52" s="325"/>
      <c r="I52" s="325"/>
      <c r="J52" s="325"/>
      <c r="K52" s="328"/>
      <c r="L52" s="319"/>
      <c r="M52" s="318"/>
    </row>
    <row r="53" spans="1:13" ht="4.5" hidden="1" customHeight="1">
      <c r="A53" s="318"/>
      <c r="B53" s="319"/>
      <c r="C53" s="332"/>
      <c r="D53" s="331"/>
      <c r="E53" s="330"/>
      <c r="F53" s="329"/>
      <c r="G53" s="325"/>
      <c r="H53" s="325"/>
      <c r="I53" s="325"/>
      <c r="J53" s="325"/>
      <c r="K53" s="328"/>
      <c r="L53" s="319"/>
      <c r="M53" s="318"/>
    </row>
    <row r="54" spans="1:13" ht="12.75" hidden="1" customHeight="1">
      <c r="A54" s="318"/>
      <c r="B54" s="319"/>
      <c r="C54" s="332"/>
      <c r="D54" s="331"/>
      <c r="E54" s="330"/>
      <c r="F54" s="329"/>
      <c r="G54" s="325"/>
      <c r="H54" s="325"/>
      <c r="I54" s="325"/>
      <c r="J54" s="325"/>
      <c r="K54" s="328"/>
      <c r="L54" s="319"/>
      <c r="M54" s="318"/>
    </row>
    <row r="55" spans="1:13" ht="12.75" hidden="1" customHeight="1">
      <c r="A55" s="318"/>
      <c r="B55" s="319"/>
      <c r="C55" s="332"/>
      <c r="D55" s="331"/>
      <c r="E55" s="330"/>
      <c r="F55" s="329"/>
      <c r="G55" s="325"/>
      <c r="H55" s="325"/>
      <c r="I55" s="325"/>
      <c r="J55" s="325"/>
      <c r="K55" s="328"/>
      <c r="L55" s="319"/>
      <c r="M55" s="318"/>
    </row>
    <row r="56" spans="1:13" ht="12.75" hidden="1" customHeight="1">
      <c r="A56" s="318"/>
      <c r="B56" s="319"/>
      <c r="C56" s="332"/>
      <c r="D56" s="331"/>
      <c r="E56" s="330"/>
      <c r="F56" s="329"/>
      <c r="G56" s="325"/>
      <c r="H56" s="325"/>
      <c r="I56" s="325"/>
      <c r="J56" s="325"/>
      <c r="K56" s="328"/>
      <c r="L56" s="319"/>
      <c r="M56" s="318"/>
    </row>
    <row r="57" spans="1:13" ht="51.75" hidden="1" customHeight="1">
      <c r="A57" s="318"/>
      <c r="B57" s="319"/>
      <c r="C57" s="332"/>
      <c r="D57" s="331"/>
      <c r="E57" s="330"/>
      <c r="F57" s="329"/>
      <c r="G57" s="325"/>
      <c r="H57" s="325"/>
      <c r="I57" s="325"/>
      <c r="J57" s="325"/>
      <c r="K57" s="328"/>
      <c r="L57" s="319"/>
      <c r="M57" s="318"/>
    </row>
    <row r="58" spans="1:13" ht="12.75" hidden="1" customHeight="1">
      <c r="A58" s="318"/>
      <c r="B58" s="319"/>
      <c r="C58" s="332"/>
      <c r="D58" s="331"/>
      <c r="E58" s="330"/>
      <c r="F58" s="329"/>
      <c r="G58" s="325"/>
      <c r="H58" s="325"/>
      <c r="I58" s="325"/>
      <c r="J58" s="325"/>
      <c r="K58" s="328"/>
      <c r="L58" s="319"/>
      <c r="M58" s="318"/>
    </row>
    <row r="59" spans="1:13" ht="13.5" customHeight="1">
      <c r="A59" s="318"/>
      <c r="B59" s="319"/>
      <c r="C59" s="332"/>
      <c r="D59" s="331"/>
      <c r="E59" s="330"/>
      <c r="F59" s="329"/>
      <c r="G59" s="325"/>
      <c r="H59" s="325"/>
      <c r="I59" s="325"/>
      <c r="J59" s="325"/>
      <c r="K59" s="328"/>
      <c r="L59" s="319"/>
      <c r="M59" s="318"/>
    </row>
    <row r="60" spans="1:13" ht="13.5" customHeight="1">
      <c r="A60" s="318"/>
      <c r="B60" s="319"/>
      <c r="C60" s="326" t="s">
        <v>352</v>
      </c>
      <c r="D60" s="325"/>
      <c r="E60" s="327">
        <f>'1'!B48</f>
        <v>0</v>
      </c>
      <c r="F60" s="326" t="s">
        <v>351</v>
      </c>
      <c r="G60" s="325"/>
      <c r="H60" s="325">
        <f>'1'!B46</f>
        <v>0</v>
      </c>
      <c r="I60" s="325"/>
      <c r="J60" s="325"/>
      <c r="K60" s="325"/>
      <c r="L60" s="324"/>
      <c r="M60" s="318"/>
    </row>
    <row r="61" spans="1:13" ht="18" customHeight="1">
      <c r="A61" s="318"/>
      <c r="B61" s="319"/>
      <c r="C61" s="541"/>
      <c r="D61" s="542"/>
      <c r="E61" s="543"/>
      <c r="F61" s="323"/>
      <c r="G61" s="322"/>
      <c r="H61" s="322"/>
      <c r="I61" s="322"/>
      <c r="J61" s="321" t="s">
        <v>350</v>
      </c>
      <c r="K61" s="320" t="s">
        <v>397</v>
      </c>
      <c r="L61" s="319"/>
      <c r="M61" s="318"/>
    </row>
    <row r="62" spans="1:13" ht="11.25" customHeight="1">
      <c r="A62" s="318"/>
      <c r="B62" s="319"/>
      <c r="C62" s="319"/>
      <c r="D62" s="319"/>
      <c r="E62" s="319"/>
      <c r="F62" s="319"/>
      <c r="G62" s="319"/>
      <c r="H62" s="319"/>
      <c r="I62" s="319"/>
      <c r="J62" s="319"/>
      <c r="K62" s="319"/>
      <c r="L62" s="319"/>
      <c r="M62" s="318"/>
    </row>
    <row r="63" spans="1:13" ht="5.25" customHeight="1">
      <c r="A63" s="318"/>
      <c r="B63" s="318"/>
      <c r="C63" s="318"/>
      <c r="D63" s="318"/>
      <c r="E63" s="318"/>
      <c r="F63" s="318"/>
      <c r="G63" s="318"/>
      <c r="H63" s="318"/>
      <c r="I63" s="318"/>
      <c r="J63" s="318"/>
      <c r="K63" s="318"/>
      <c r="L63" s="318"/>
      <c r="M63" s="318"/>
    </row>
    <row r="64" spans="1:13" ht="13.5" customHeight="1"/>
    <row r="66" spans="3:11" ht="20.25">
      <c r="C66" s="317"/>
      <c r="D66" s="305"/>
      <c r="E66" s="305"/>
      <c r="F66" s="305"/>
      <c r="G66" s="305"/>
      <c r="H66" s="305"/>
      <c r="I66" s="305"/>
      <c r="J66" s="305"/>
      <c r="K66" s="297"/>
    </row>
    <row r="67" spans="3:11" ht="15.75">
      <c r="C67" s="300"/>
      <c r="D67" s="300"/>
      <c r="E67" s="300"/>
      <c r="F67" s="313"/>
      <c r="G67" s="313"/>
      <c r="H67" s="313"/>
      <c r="I67" s="313"/>
      <c r="J67" s="313"/>
      <c r="K67" s="298"/>
    </row>
    <row r="68" spans="3:11" ht="15.75">
      <c r="C68" s="304"/>
      <c r="D68" s="300"/>
      <c r="E68" s="300"/>
      <c r="F68" s="313"/>
      <c r="G68" s="313"/>
      <c r="H68" s="313"/>
      <c r="I68" s="313"/>
      <c r="J68" s="313"/>
      <c r="K68" s="298"/>
    </row>
    <row r="69" spans="3:11" ht="15.75">
      <c r="C69" s="304"/>
      <c r="D69" s="300"/>
      <c r="E69" s="300"/>
      <c r="F69" s="313"/>
      <c r="G69" s="313"/>
      <c r="H69" s="313"/>
      <c r="I69" s="313"/>
      <c r="J69" s="313"/>
      <c r="K69" s="298"/>
    </row>
    <row r="70" spans="3:11" ht="15.75">
      <c r="C70" s="304"/>
      <c r="D70" s="300"/>
      <c r="E70" s="316"/>
      <c r="F70" s="315"/>
      <c r="G70" s="315"/>
      <c r="H70" s="315"/>
      <c r="I70" s="315"/>
      <c r="J70" s="315"/>
      <c r="K70" s="314"/>
    </row>
    <row r="71" spans="3:11" ht="15.75">
      <c r="C71" s="304"/>
      <c r="D71" s="300"/>
      <c r="E71" s="300"/>
      <c r="F71" s="313"/>
      <c r="G71" s="313"/>
      <c r="H71" s="313"/>
      <c r="I71" s="313"/>
      <c r="J71" s="313"/>
      <c r="K71" s="298"/>
    </row>
    <row r="72" spans="3:11" ht="15.75">
      <c r="C72" s="304"/>
      <c r="D72" s="300"/>
      <c r="E72" s="300"/>
      <c r="F72" s="313"/>
      <c r="G72" s="313"/>
      <c r="H72" s="313"/>
      <c r="I72" s="313"/>
      <c r="J72" s="313"/>
      <c r="K72" s="298"/>
    </row>
    <row r="73" spans="3:11" ht="15.75">
      <c r="C73" s="304"/>
      <c r="D73" s="300"/>
      <c r="E73" s="300"/>
      <c r="F73" s="313"/>
      <c r="G73" s="313"/>
      <c r="H73" s="313"/>
      <c r="I73" s="313"/>
      <c r="J73" s="313"/>
      <c r="K73" s="298"/>
    </row>
    <row r="74" spans="3:11" ht="15.75">
      <c r="C74" s="304"/>
      <c r="D74" s="300"/>
      <c r="E74" s="300"/>
      <c r="F74" s="312"/>
      <c r="G74" s="312"/>
      <c r="H74" s="312"/>
      <c r="I74" s="312"/>
      <c r="J74" s="312"/>
      <c r="K74" s="298"/>
    </row>
    <row r="75" spans="3:11" ht="18.75">
      <c r="C75" s="300"/>
      <c r="D75" s="301"/>
      <c r="E75" s="300"/>
      <c r="F75" s="312"/>
      <c r="G75" s="312"/>
      <c r="H75" s="312"/>
      <c r="I75" s="312"/>
      <c r="J75" s="312"/>
      <c r="K75" s="298"/>
    </row>
    <row r="76" spans="3:11">
      <c r="C76" s="297"/>
      <c r="D76" s="297"/>
      <c r="E76" s="297"/>
      <c r="F76" s="297"/>
      <c r="G76" s="297"/>
      <c r="H76" s="297"/>
      <c r="I76" s="297"/>
      <c r="J76" s="297"/>
      <c r="K76" s="297"/>
    </row>
    <row r="78" spans="3:11">
      <c r="C78" s="297"/>
      <c r="D78" s="297"/>
      <c r="E78" s="297"/>
      <c r="F78" s="297"/>
      <c r="G78" s="297"/>
      <c r="H78" s="297"/>
      <c r="I78" s="297"/>
      <c r="J78" s="297"/>
      <c r="K78" s="297"/>
    </row>
    <row r="79" spans="3:11" ht="20.25">
      <c r="C79" s="307"/>
      <c r="D79" s="305"/>
      <c r="E79" s="305"/>
      <c r="F79" s="305"/>
      <c r="G79" s="305"/>
      <c r="H79" s="305"/>
      <c r="I79" s="305"/>
      <c r="J79" s="305"/>
      <c r="K79" s="297"/>
    </row>
    <row r="80" spans="3:11" ht="15.75">
      <c r="C80" s="300"/>
      <c r="D80" s="300"/>
      <c r="E80" s="300"/>
      <c r="F80" s="311"/>
      <c r="G80" s="311"/>
      <c r="H80" s="311"/>
      <c r="I80" s="311"/>
      <c r="J80" s="311"/>
      <c r="K80" s="308"/>
    </row>
    <row r="81" spans="3:11" ht="15.75">
      <c r="C81" s="300"/>
      <c r="D81" s="300"/>
      <c r="E81" s="300"/>
      <c r="F81" s="311"/>
      <c r="G81" s="311"/>
      <c r="H81" s="311"/>
      <c r="I81" s="311"/>
      <c r="J81" s="311"/>
      <c r="K81" s="308"/>
    </row>
    <row r="82" spans="3:11" ht="15.75">
      <c r="C82" s="300"/>
      <c r="D82" s="300"/>
      <c r="E82" s="300"/>
      <c r="F82" s="311"/>
      <c r="G82" s="311"/>
      <c r="H82" s="311"/>
      <c r="I82" s="311"/>
      <c r="J82" s="311"/>
      <c r="K82" s="308"/>
    </row>
    <row r="83" spans="3:11" ht="15.75">
      <c r="C83" s="300"/>
      <c r="D83" s="300"/>
      <c r="E83" s="300"/>
      <c r="F83" s="310"/>
      <c r="G83" s="310"/>
      <c r="H83" s="310"/>
      <c r="I83" s="310"/>
      <c r="J83" s="310"/>
      <c r="K83" s="308"/>
    </row>
    <row r="84" spans="3:11" ht="18.75">
      <c r="C84" s="300"/>
      <c r="D84" s="301"/>
      <c r="E84" s="300"/>
      <c r="F84" s="309"/>
      <c r="G84" s="309"/>
      <c r="H84" s="309"/>
      <c r="I84" s="309"/>
      <c r="J84" s="309"/>
      <c r="K84" s="308"/>
    </row>
    <row r="85" spans="3:11">
      <c r="C85" s="297"/>
      <c r="D85" s="297"/>
      <c r="E85" s="297"/>
      <c r="F85" s="297"/>
      <c r="G85" s="297"/>
      <c r="H85" s="297"/>
      <c r="I85" s="297"/>
      <c r="J85" s="297"/>
      <c r="K85" s="297"/>
    </row>
    <row r="86" spans="3:11">
      <c r="C86" s="297"/>
      <c r="D86" s="297"/>
      <c r="E86" s="297"/>
      <c r="F86" s="297"/>
      <c r="G86" s="297"/>
      <c r="H86" s="297"/>
      <c r="I86" s="297"/>
      <c r="J86" s="297"/>
      <c r="K86" s="297"/>
    </row>
    <row r="88" spans="3:11" ht="20.25">
      <c r="C88" s="307"/>
      <c r="D88" s="306"/>
      <c r="E88" s="305"/>
      <c r="F88" s="305"/>
      <c r="G88" s="305"/>
      <c r="H88" s="305"/>
      <c r="I88" s="305"/>
      <c r="J88" s="305"/>
      <c r="K88" s="297"/>
    </row>
    <row r="89" spans="3:11" ht="15.75">
      <c r="C89" s="304"/>
      <c r="D89" s="300"/>
      <c r="E89" s="300"/>
      <c r="F89" s="303"/>
      <c r="G89" s="303"/>
      <c r="H89" s="303"/>
      <c r="I89" s="303"/>
      <c r="J89" s="303"/>
      <c r="K89" s="298"/>
    </row>
    <row r="90" spans="3:11" ht="15.75">
      <c r="C90" s="304"/>
      <c r="D90" s="300"/>
      <c r="E90" s="300"/>
      <c r="F90" s="303"/>
      <c r="G90" s="303"/>
      <c r="H90" s="303"/>
      <c r="I90" s="303"/>
      <c r="J90" s="303"/>
      <c r="K90" s="298"/>
    </row>
    <row r="91" spans="3:11" ht="15.75">
      <c r="C91" s="304"/>
      <c r="D91" s="300"/>
      <c r="E91" s="300"/>
      <c r="F91" s="303"/>
      <c r="G91" s="303"/>
      <c r="H91" s="303"/>
      <c r="I91" s="303"/>
      <c r="J91" s="303"/>
      <c r="K91" s="298"/>
    </row>
    <row r="92" spans="3:11" ht="15.75">
      <c r="C92" s="300"/>
      <c r="D92" s="302"/>
      <c r="E92" s="300"/>
      <c r="F92" s="299"/>
      <c r="G92" s="299"/>
      <c r="H92" s="299"/>
      <c r="I92" s="299"/>
      <c r="J92" s="299"/>
      <c r="K92" s="298"/>
    </row>
    <row r="93" spans="3:11" ht="18.75">
      <c r="C93" s="300"/>
      <c r="D93" s="301"/>
      <c r="E93" s="300"/>
      <c r="F93" s="299"/>
      <c r="G93" s="299"/>
      <c r="H93" s="299"/>
      <c r="I93" s="299"/>
      <c r="J93" s="299"/>
      <c r="K93" s="298"/>
    </row>
    <row r="94" spans="3:11">
      <c r="C94" s="297"/>
      <c r="D94" s="297"/>
      <c r="E94" s="297"/>
      <c r="F94" s="297"/>
      <c r="G94" s="297"/>
      <c r="H94" s="297"/>
      <c r="I94" s="297"/>
      <c r="J94" s="297"/>
      <c r="K94" s="297"/>
    </row>
  </sheetData>
  <mergeCells count="34">
    <mergeCell ref="G12:H12"/>
    <mergeCell ref="F13:J13"/>
    <mergeCell ref="G14:H14"/>
    <mergeCell ref="F15:J15"/>
    <mergeCell ref="F16:J16"/>
    <mergeCell ref="C7:D7"/>
    <mergeCell ref="E7:G7"/>
    <mergeCell ref="H7:H10"/>
    <mergeCell ref="C8:D8"/>
    <mergeCell ref="E8:G8"/>
    <mergeCell ref="C9:D9"/>
    <mergeCell ref="E9:G9"/>
    <mergeCell ref="C10:D10"/>
    <mergeCell ref="E10:G10"/>
    <mergeCell ref="F17:J17"/>
    <mergeCell ref="F18:J18"/>
    <mergeCell ref="F19:J19"/>
    <mergeCell ref="D20:E20"/>
    <mergeCell ref="G20:H20"/>
    <mergeCell ref="F22:J22"/>
    <mergeCell ref="C61:E61"/>
    <mergeCell ref="F24:J24"/>
    <mergeCell ref="G25:H25"/>
    <mergeCell ref="G26:H26"/>
    <mergeCell ref="F28:J28"/>
    <mergeCell ref="F29:J29"/>
    <mergeCell ref="F30:J30"/>
    <mergeCell ref="F31:J31"/>
    <mergeCell ref="F32:J32"/>
    <mergeCell ref="F34:J34"/>
    <mergeCell ref="G35:H35"/>
    <mergeCell ref="G36:H36"/>
    <mergeCell ref="D37:E37"/>
    <mergeCell ref="F23:J23"/>
  </mergeCells>
  <printOptions horizontalCentered="1" verticalCentered="1" gridLinesSet="0"/>
  <pageMargins left="0.25" right="0.25" top="0.75" bottom="0.75" header="0.3" footer="0.3"/>
  <pageSetup paperSize="9" orientation="portrait" horizontalDpi="4294967292"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P54"/>
  <sheetViews>
    <sheetView showGridLines="0" view="pageBreakPreview" zoomScale="110" zoomScaleNormal="100" zoomScaleSheetLayoutView="110" workbookViewId="0">
      <selection activeCell="C19" sqref="C19"/>
    </sheetView>
  </sheetViews>
  <sheetFormatPr defaultRowHeight="15"/>
  <cols>
    <col min="1" max="1" width="3.42578125" style="5" customWidth="1"/>
    <col min="2" max="2" width="14.5703125" style="5" customWidth="1"/>
    <col min="3" max="3" width="10.28515625" style="5" customWidth="1"/>
    <col min="4" max="4" width="5.140625" style="5" customWidth="1"/>
    <col min="5" max="5" width="11.140625" style="5" customWidth="1"/>
    <col min="6" max="6" width="6.28515625" style="5" customWidth="1"/>
    <col min="7" max="7" width="3.7109375" style="5" customWidth="1"/>
    <col min="8" max="8" width="11.85546875" style="5" customWidth="1"/>
    <col min="9" max="9" width="11.140625" style="5" customWidth="1"/>
    <col min="10" max="10" width="5.85546875" style="5" customWidth="1"/>
    <col min="11" max="11" width="6.42578125" style="5" customWidth="1"/>
    <col min="12" max="12" width="6" style="5" customWidth="1"/>
    <col min="13" max="13" width="5.28515625" style="5" customWidth="1"/>
    <col min="14" max="16384" width="9.140625" style="5"/>
  </cols>
  <sheetData>
    <row r="1" spans="1:13" ht="15.75" thickBot="1">
      <c r="A1" s="102"/>
      <c r="B1" s="101"/>
      <c r="C1" s="101"/>
      <c r="D1" s="101"/>
      <c r="E1" s="101"/>
      <c r="F1" s="101"/>
      <c r="G1" s="101"/>
      <c r="H1" s="101"/>
      <c r="I1" s="101"/>
      <c r="J1" s="101"/>
      <c r="K1" s="101"/>
      <c r="L1" s="167"/>
      <c r="M1" s="166"/>
    </row>
    <row r="2" spans="1:13" ht="18.75">
      <c r="A2" s="95"/>
      <c r="B2" s="7"/>
      <c r="C2" s="7"/>
      <c r="D2" s="501" t="s">
        <v>113</v>
      </c>
      <c r="E2" s="501"/>
      <c r="F2" s="501"/>
      <c r="G2" s="501"/>
      <c r="H2" s="501"/>
      <c r="I2" s="501"/>
      <c r="J2" s="7"/>
      <c r="K2" s="99" t="s">
        <v>112</v>
      </c>
      <c r="L2" s="165"/>
      <c r="M2" s="98"/>
    </row>
    <row r="3" spans="1:13">
      <c r="A3" s="95"/>
      <c r="B3" s="7"/>
      <c r="C3" s="7"/>
      <c r="D3" s="502" t="s">
        <v>111</v>
      </c>
      <c r="E3" s="502"/>
      <c r="F3" s="502"/>
      <c r="G3" s="502"/>
      <c r="H3" s="502"/>
      <c r="I3" s="502"/>
      <c r="J3" s="7"/>
      <c r="K3" s="631" t="str">
        <f>'1'!K3</f>
        <v>"PAPUA"</v>
      </c>
      <c r="L3" s="632"/>
      <c r="M3" s="164"/>
    </row>
    <row r="4" spans="1:13">
      <c r="A4" s="95"/>
      <c r="B4" s="7"/>
      <c r="C4" s="7"/>
      <c r="D4" s="502"/>
      <c r="E4" s="502"/>
      <c r="F4" s="502"/>
      <c r="G4" s="502"/>
      <c r="H4" s="502"/>
      <c r="I4" s="502"/>
      <c r="J4" s="7"/>
      <c r="K4" s="631"/>
      <c r="L4" s="632"/>
      <c r="M4" s="164"/>
    </row>
    <row r="5" spans="1:13" ht="15.75" thickBot="1">
      <c r="A5" s="95"/>
      <c r="B5" s="7"/>
      <c r="C5" s="7"/>
      <c r="D5" s="7"/>
      <c r="E5" s="7"/>
      <c r="F5" s="7"/>
      <c r="G5" s="7"/>
      <c r="H5" s="7"/>
      <c r="I5" s="7"/>
      <c r="J5" s="7"/>
      <c r="K5" s="97" t="s">
        <v>11</v>
      </c>
      <c r="L5" s="633" t="str">
        <f>'1'!L5</f>
        <v>07.05.2017</v>
      </c>
      <c r="M5" s="634"/>
    </row>
    <row r="6" spans="1:13">
      <c r="A6" s="95"/>
      <c r="B6" s="7"/>
      <c r="C6" s="7"/>
      <c r="D6" s="503" t="s">
        <v>109</v>
      </c>
      <c r="E6" s="503"/>
      <c r="F6" s="503"/>
      <c r="G6" s="503"/>
      <c r="H6" s="503"/>
      <c r="I6" s="503"/>
      <c r="J6" s="7"/>
      <c r="K6" s="7"/>
      <c r="L6" s="163"/>
      <c r="M6" s="162"/>
    </row>
    <row r="7" spans="1:13">
      <c r="A7" s="93"/>
      <c r="B7" s="92"/>
      <c r="C7" s="92"/>
      <c r="D7" s="504" t="s">
        <v>108</v>
      </c>
      <c r="E7" s="504"/>
      <c r="F7" s="504"/>
      <c r="G7" s="504"/>
      <c r="H7" s="504"/>
      <c r="I7" s="504"/>
      <c r="J7" s="92" t="s">
        <v>107</v>
      </c>
      <c r="K7" s="635" t="str">
        <f>'1'!K7</f>
        <v>Barcarena</v>
      </c>
      <c r="L7" s="635"/>
      <c r="M7" s="636"/>
    </row>
    <row r="9" spans="1:13" ht="10.5" customHeight="1"/>
    <row r="10" spans="1:13" ht="15" customHeight="1">
      <c r="A10" s="674" t="s">
        <v>177</v>
      </c>
      <c r="B10" s="129" t="s">
        <v>76</v>
      </c>
      <c r="C10" s="161" t="s">
        <v>176</v>
      </c>
      <c r="D10" s="35"/>
      <c r="E10" s="35"/>
      <c r="F10" s="35"/>
      <c r="G10" s="78"/>
      <c r="H10" s="129" t="s">
        <v>146</v>
      </c>
      <c r="I10" s="161" t="s">
        <v>176</v>
      </c>
      <c r="J10" s="35"/>
      <c r="K10" s="35"/>
      <c r="L10" s="35"/>
      <c r="M10" s="78"/>
    </row>
    <row r="11" spans="1:13" ht="15" customHeight="1">
      <c r="A11" s="674"/>
      <c r="B11" s="160" t="s">
        <v>175</v>
      </c>
      <c r="C11" s="700" t="s">
        <v>521</v>
      </c>
      <c r="D11" s="701"/>
      <c r="E11" s="701"/>
      <c r="F11" s="701"/>
      <c r="G11" s="702"/>
      <c r="H11" s="160" t="s">
        <v>175</v>
      </c>
      <c r="I11" s="700" t="s">
        <v>856</v>
      </c>
      <c r="J11" s="701"/>
      <c r="K11" s="701"/>
      <c r="L11" s="701"/>
      <c r="M11" s="702"/>
    </row>
    <row r="12" spans="1:13">
      <c r="A12" s="674"/>
      <c r="B12" s="159" t="s">
        <v>174</v>
      </c>
      <c r="C12" s="705" t="s">
        <v>518</v>
      </c>
      <c r="D12" s="705"/>
      <c r="E12" s="705"/>
      <c r="F12" s="705"/>
      <c r="G12" s="706"/>
      <c r="H12" s="159" t="s">
        <v>174</v>
      </c>
      <c r="I12" s="705" t="s">
        <v>793</v>
      </c>
      <c r="J12" s="705"/>
      <c r="K12" s="705"/>
      <c r="L12" s="705"/>
      <c r="M12" s="706"/>
    </row>
    <row r="13" spans="1:13">
      <c r="A13" s="674"/>
      <c r="B13" s="159" t="s">
        <v>173</v>
      </c>
      <c r="C13" s="481" t="s">
        <v>519</v>
      </c>
      <c r="D13" s="481"/>
      <c r="E13" s="481"/>
      <c r="F13" s="481"/>
      <c r="G13" s="482"/>
      <c r="H13" s="159" t="s">
        <v>173</v>
      </c>
      <c r="I13" s="493" t="s">
        <v>853</v>
      </c>
      <c r="J13" s="473"/>
      <c r="K13" s="473"/>
      <c r="L13" s="473"/>
      <c r="M13" s="472"/>
    </row>
    <row r="14" spans="1:13">
      <c r="A14" s="674"/>
      <c r="B14" s="158" t="s">
        <v>172</v>
      </c>
      <c r="C14" s="707" t="s">
        <v>520</v>
      </c>
      <c r="D14" s="707"/>
      <c r="E14" s="707"/>
      <c r="F14" s="707"/>
      <c r="G14" s="708"/>
      <c r="H14" s="158" t="s">
        <v>172</v>
      </c>
      <c r="I14" s="707" t="s">
        <v>854</v>
      </c>
      <c r="J14" s="707"/>
      <c r="K14" s="707"/>
      <c r="L14" s="707"/>
      <c r="M14" s="708"/>
    </row>
    <row r="15" spans="1:13" ht="15" customHeight="1">
      <c r="A15" s="674"/>
      <c r="B15" s="157" t="s">
        <v>171</v>
      </c>
      <c r="C15" s="709" t="s">
        <v>522</v>
      </c>
      <c r="D15" s="710"/>
      <c r="E15" s="710"/>
      <c r="F15" s="710"/>
      <c r="G15" s="711"/>
      <c r="H15" s="157" t="s">
        <v>171</v>
      </c>
      <c r="I15" s="709" t="s">
        <v>855</v>
      </c>
      <c r="J15" s="710"/>
      <c r="K15" s="710"/>
      <c r="L15" s="710"/>
      <c r="M15" s="711"/>
    </row>
    <row r="16" spans="1:13" ht="15" customHeight="1">
      <c r="A16" s="674" t="s">
        <v>170</v>
      </c>
      <c r="B16" s="129" t="s">
        <v>169</v>
      </c>
      <c r="C16" s="155" t="s">
        <v>168</v>
      </c>
      <c r="D16" s="35"/>
      <c r="E16" s="154">
        <v>0.06</v>
      </c>
      <c r="F16" s="156"/>
      <c r="G16" s="78"/>
      <c r="H16" s="129" t="s">
        <v>469</v>
      </c>
      <c r="I16" s="155" t="s">
        <v>168</v>
      </c>
      <c r="J16" s="88"/>
      <c r="K16" s="154">
        <v>0</v>
      </c>
      <c r="L16" s="35"/>
      <c r="M16" s="78"/>
    </row>
    <row r="17" spans="1:16">
      <c r="A17" s="674"/>
      <c r="B17" s="149" t="s">
        <v>167</v>
      </c>
      <c r="C17" s="153"/>
      <c r="D17" s="151" t="s">
        <v>166</v>
      </c>
      <c r="E17" s="153"/>
      <c r="F17" s="57"/>
      <c r="G17" s="74"/>
      <c r="H17" s="149" t="s">
        <v>167</v>
      </c>
      <c r="I17" s="152">
        <v>0</v>
      </c>
      <c r="J17" s="151" t="s">
        <v>166</v>
      </c>
      <c r="K17" s="76">
        <v>0</v>
      </c>
      <c r="L17" s="150"/>
      <c r="M17" s="74"/>
    </row>
    <row r="18" spans="1:16">
      <c r="A18" s="674"/>
      <c r="B18" s="149" t="s">
        <v>165</v>
      </c>
      <c r="C18" s="494" t="s">
        <v>858</v>
      </c>
      <c r="D18" s="43" t="s">
        <v>162</v>
      </c>
      <c r="E18" s="57" t="s">
        <v>859</v>
      </c>
      <c r="F18" s="148" t="s">
        <v>161</v>
      </c>
      <c r="G18" s="74"/>
      <c r="H18" s="149" t="s">
        <v>165</v>
      </c>
      <c r="I18" s="494" t="s">
        <v>857</v>
      </c>
      <c r="J18" s="43" t="s">
        <v>162</v>
      </c>
      <c r="K18" s="16"/>
      <c r="L18" s="148" t="s">
        <v>161</v>
      </c>
      <c r="M18" s="74"/>
    </row>
    <row r="19" spans="1:16" ht="18" customHeight="1">
      <c r="A19" s="674"/>
      <c r="B19" s="147" t="s">
        <v>164</v>
      </c>
      <c r="C19" s="145" t="s">
        <v>163</v>
      </c>
      <c r="D19" s="144" t="s">
        <v>162</v>
      </c>
      <c r="E19" s="13"/>
      <c r="F19" s="143" t="s">
        <v>161</v>
      </c>
      <c r="G19" s="136"/>
      <c r="H19" s="146" t="s">
        <v>164</v>
      </c>
      <c r="I19" s="145"/>
      <c r="J19" s="144" t="s">
        <v>162</v>
      </c>
      <c r="K19" s="13"/>
      <c r="L19" s="143" t="s">
        <v>161</v>
      </c>
      <c r="M19" s="136"/>
    </row>
    <row r="20" spans="1:16" ht="15" customHeight="1">
      <c r="A20" s="505" t="s">
        <v>160</v>
      </c>
      <c r="B20" s="129" t="s">
        <v>76</v>
      </c>
      <c r="C20" s="35"/>
      <c r="D20" s="8"/>
      <c r="E20" s="8"/>
      <c r="F20" s="8"/>
      <c r="G20" s="72"/>
      <c r="H20" s="129" t="s">
        <v>146</v>
      </c>
      <c r="I20" s="142"/>
      <c r="J20" s="8"/>
      <c r="K20" s="8"/>
      <c r="L20" s="703"/>
      <c r="M20" s="704"/>
    </row>
    <row r="21" spans="1:16">
      <c r="A21" s="506"/>
      <c r="B21" s="141" t="s">
        <v>159</v>
      </c>
      <c r="C21" s="140" t="str">
        <f>'1'!C10</f>
        <v>Barcarena, Brazil</v>
      </c>
      <c r="D21" s="77"/>
      <c r="E21" s="7"/>
      <c r="F21" s="7"/>
      <c r="G21" s="74"/>
      <c r="H21" s="141" t="s">
        <v>159</v>
      </c>
      <c r="I21" s="140" t="str">
        <f>'1'!I10:L10</f>
        <v>Kaliningrad,Russia</v>
      </c>
      <c r="J21" s="139"/>
      <c r="L21" s="7"/>
      <c r="M21" s="74"/>
    </row>
    <row r="22" spans="1:16" ht="16.5" customHeight="1">
      <c r="A22" s="507"/>
      <c r="B22" s="138" t="s">
        <v>158</v>
      </c>
      <c r="C22" s="137" t="s">
        <v>439</v>
      </c>
      <c r="D22" s="697"/>
      <c r="E22" s="697"/>
      <c r="F22" s="13"/>
      <c r="G22" s="136"/>
      <c r="H22" s="135" t="s">
        <v>158</v>
      </c>
      <c r="I22" s="134" t="s">
        <v>542</v>
      </c>
      <c r="J22" s="698"/>
      <c r="K22" s="698"/>
      <c r="L22" s="697"/>
      <c r="M22" s="699"/>
      <c r="P22" s="19"/>
    </row>
    <row r="23" spans="1:16" ht="15" customHeight="1">
      <c r="A23" s="505" t="s">
        <v>157</v>
      </c>
      <c r="B23" s="129" t="s">
        <v>76</v>
      </c>
      <c r="C23" s="133" t="s">
        <v>156</v>
      </c>
      <c r="D23" s="127"/>
      <c r="E23" s="132" t="s">
        <v>147</v>
      </c>
      <c r="F23" s="131" t="s">
        <v>156</v>
      </c>
      <c r="G23" s="127"/>
      <c r="H23" s="130"/>
      <c r="J23" s="129" t="s">
        <v>146</v>
      </c>
      <c r="K23" s="128" t="s">
        <v>156</v>
      </c>
      <c r="L23" s="127"/>
      <c r="M23" s="126"/>
    </row>
    <row r="24" spans="1:16">
      <c r="A24" s="506"/>
      <c r="B24" s="648" t="s">
        <v>523</v>
      </c>
      <c r="C24" s="649"/>
      <c r="D24" s="650"/>
      <c r="E24" s="654" t="s">
        <v>850</v>
      </c>
      <c r="F24" s="655"/>
      <c r="G24" s="655"/>
      <c r="H24" s="655"/>
      <c r="I24" s="656"/>
      <c r="J24" s="640" t="s">
        <v>851</v>
      </c>
      <c r="K24" s="641"/>
      <c r="L24" s="641"/>
      <c r="M24" s="642"/>
    </row>
    <row r="25" spans="1:16" ht="16.5" customHeight="1">
      <c r="A25" s="507"/>
      <c r="B25" s="651"/>
      <c r="C25" s="652"/>
      <c r="D25" s="653"/>
      <c r="E25" s="657"/>
      <c r="F25" s="658"/>
      <c r="G25" s="658"/>
      <c r="H25" s="658"/>
      <c r="I25" s="659"/>
      <c r="J25" s="643"/>
      <c r="K25" s="644"/>
      <c r="L25" s="644"/>
      <c r="M25" s="645"/>
    </row>
    <row r="26" spans="1:16" ht="15" customHeight="1">
      <c r="A26" s="505" t="s">
        <v>155</v>
      </c>
      <c r="B26" s="692" t="s">
        <v>154</v>
      </c>
      <c r="C26" s="693"/>
      <c r="D26" s="693"/>
      <c r="E26" s="693"/>
      <c r="F26" s="693"/>
      <c r="G26" s="693"/>
      <c r="H26" s="693"/>
      <c r="I26" s="693"/>
      <c r="J26" s="693"/>
      <c r="K26" s="693"/>
      <c r="L26" s="693"/>
      <c r="M26" s="694"/>
    </row>
    <row r="27" spans="1:16">
      <c r="A27" s="506"/>
      <c r="B27" s="513" t="s">
        <v>153</v>
      </c>
      <c r="C27" s="695"/>
      <c r="D27" s="695"/>
      <c r="E27" s="695"/>
      <c r="F27" s="695"/>
      <c r="G27" s="695"/>
      <c r="H27" s="695"/>
      <c r="I27" s="695"/>
      <c r="J27" s="695"/>
      <c r="K27" s="695"/>
      <c r="L27" s="695"/>
      <c r="M27" s="696"/>
    </row>
    <row r="28" spans="1:16">
      <c r="A28" s="506"/>
      <c r="B28" s="513" t="s">
        <v>152</v>
      </c>
      <c r="C28" s="695"/>
      <c r="D28" s="695"/>
      <c r="E28" s="695"/>
      <c r="F28" s="695"/>
      <c r="G28" s="695"/>
      <c r="H28" s="695"/>
      <c r="I28" s="695"/>
      <c r="J28" s="695"/>
      <c r="K28" s="695"/>
      <c r="L28" s="695"/>
      <c r="M28" s="696"/>
    </row>
    <row r="29" spans="1:16">
      <c r="A29" s="506"/>
      <c r="B29" s="43" t="s">
        <v>151</v>
      </c>
      <c r="C29" s="7"/>
      <c r="D29" s="7"/>
      <c r="E29" s="7"/>
      <c r="F29" s="7"/>
      <c r="G29" s="7"/>
      <c r="H29" s="7"/>
      <c r="I29" s="7"/>
      <c r="J29" s="7"/>
      <c r="K29" s="7"/>
      <c r="L29" s="7"/>
      <c r="M29" s="74"/>
    </row>
    <row r="30" spans="1:16">
      <c r="A30" s="506"/>
      <c r="B30" s="689" t="s">
        <v>861</v>
      </c>
      <c r="C30" s="690"/>
      <c r="D30" s="690"/>
      <c r="E30" s="690"/>
      <c r="F30" s="690"/>
      <c r="G30" s="690"/>
      <c r="H30" s="690"/>
      <c r="I30" s="690"/>
      <c r="J30" s="690"/>
      <c r="K30" s="690"/>
      <c r="L30" s="690"/>
      <c r="M30" s="691"/>
    </row>
    <row r="31" spans="1:16">
      <c r="A31" s="506"/>
      <c r="B31" s="689"/>
      <c r="C31" s="690"/>
      <c r="D31" s="690"/>
      <c r="E31" s="690"/>
      <c r="F31" s="690"/>
      <c r="G31" s="690"/>
      <c r="H31" s="690"/>
      <c r="I31" s="690"/>
      <c r="J31" s="690"/>
      <c r="K31" s="690"/>
      <c r="L31" s="690"/>
      <c r="M31" s="691"/>
    </row>
    <row r="32" spans="1:16">
      <c r="A32" s="506"/>
      <c r="B32" s="689"/>
      <c r="C32" s="690"/>
      <c r="D32" s="690"/>
      <c r="E32" s="690"/>
      <c r="F32" s="690"/>
      <c r="G32" s="690"/>
      <c r="H32" s="690"/>
      <c r="I32" s="690"/>
      <c r="J32" s="690"/>
      <c r="K32" s="690"/>
      <c r="L32" s="690"/>
      <c r="M32" s="691"/>
    </row>
    <row r="33" spans="1:13">
      <c r="A33" s="506"/>
      <c r="B33" s="689"/>
      <c r="C33" s="690"/>
      <c r="D33" s="690"/>
      <c r="E33" s="690"/>
      <c r="F33" s="690"/>
      <c r="G33" s="690"/>
      <c r="H33" s="690"/>
      <c r="I33" s="690"/>
      <c r="J33" s="690"/>
      <c r="K33" s="690"/>
      <c r="L33" s="690"/>
      <c r="M33" s="691"/>
    </row>
    <row r="34" spans="1:13" ht="15" customHeight="1">
      <c r="A34" s="505" t="s">
        <v>150</v>
      </c>
      <c r="B34" s="51" t="s">
        <v>149</v>
      </c>
      <c r="C34" s="35"/>
      <c r="D34" s="35"/>
      <c r="E34" s="35"/>
      <c r="F34" s="35"/>
      <c r="G34" s="35"/>
      <c r="H34" s="35"/>
      <c r="I34" s="35"/>
      <c r="J34" s="35"/>
      <c r="K34" s="35"/>
      <c r="L34" s="35"/>
      <c r="M34" s="78"/>
    </row>
    <row r="35" spans="1:13">
      <c r="A35" s="506"/>
      <c r="B35" s="689" t="s">
        <v>860</v>
      </c>
      <c r="C35" s="690"/>
      <c r="D35" s="690"/>
      <c r="E35" s="690"/>
      <c r="F35" s="690"/>
      <c r="G35" s="690"/>
      <c r="H35" s="690"/>
      <c r="I35" s="690"/>
      <c r="J35" s="690"/>
      <c r="K35" s="690"/>
      <c r="L35" s="690"/>
      <c r="M35" s="691"/>
    </row>
    <row r="36" spans="1:13" ht="15" customHeight="1">
      <c r="A36" s="506"/>
      <c r="B36" s="689"/>
      <c r="C36" s="690"/>
      <c r="D36" s="690"/>
      <c r="E36" s="690"/>
      <c r="F36" s="690"/>
      <c r="G36" s="690"/>
      <c r="H36" s="690"/>
      <c r="I36" s="690"/>
      <c r="J36" s="690"/>
      <c r="K36" s="690"/>
      <c r="L36" s="690"/>
      <c r="M36" s="691"/>
    </row>
    <row r="37" spans="1:13">
      <c r="A37" s="506"/>
      <c r="B37" s="689"/>
      <c r="C37" s="690"/>
      <c r="D37" s="690"/>
      <c r="E37" s="690"/>
      <c r="F37" s="690"/>
      <c r="G37" s="690"/>
      <c r="H37" s="690"/>
      <c r="I37" s="690"/>
      <c r="J37" s="690"/>
      <c r="K37" s="690"/>
      <c r="L37" s="690"/>
      <c r="M37" s="691"/>
    </row>
    <row r="38" spans="1:13" ht="15" customHeight="1">
      <c r="A38" s="505" t="s">
        <v>148</v>
      </c>
      <c r="B38" s="121" t="s">
        <v>76</v>
      </c>
      <c r="C38" s="125"/>
      <c r="D38" s="119"/>
      <c r="E38" s="124" t="s">
        <v>147</v>
      </c>
      <c r="F38" s="123"/>
      <c r="G38" s="119"/>
      <c r="H38" s="122"/>
      <c r="I38" s="8"/>
      <c r="J38" s="121" t="s">
        <v>146</v>
      </c>
      <c r="K38" s="120"/>
      <c r="L38" s="119"/>
      <c r="M38" s="118"/>
    </row>
    <row r="39" spans="1:13">
      <c r="A39" s="506"/>
      <c r="B39" s="660">
        <v>331330329</v>
      </c>
      <c r="C39" s="661"/>
      <c r="D39" s="642"/>
      <c r="E39" s="662" t="s">
        <v>545</v>
      </c>
      <c r="F39" s="663"/>
      <c r="G39" s="663"/>
      <c r="H39" s="663"/>
      <c r="I39" s="664"/>
      <c r="J39" s="668" t="s">
        <v>544</v>
      </c>
      <c r="K39" s="669"/>
      <c r="L39" s="669"/>
      <c r="M39" s="670"/>
    </row>
    <row r="40" spans="1:13" ht="32.25" customHeight="1">
      <c r="A40" s="506"/>
      <c r="B40" s="643"/>
      <c r="C40" s="644"/>
      <c r="D40" s="645"/>
      <c r="E40" s="665"/>
      <c r="F40" s="666"/>
      <c r="G40" s="666"/>
      <c r="H40" s="666"/>
      <c r="I40" s="667"/>
      <c r="J40" s="671"/>
      <c r="K40" s="672"/>
      <c r="L40" s="672"/>
      <c r="M40" s="673"/>
    </row>
    <row r="41" spans="1:13">
      <c r="A41" s="507"/>
      <c r="B41" s="646" t="s">
        <v>145</v>
      </c>
      <c r="C41" s="647"/>
      <c r="D41" s="647"/>
      <c r="E41" s="647"/>
      <c r="F41" s="117" t="str">
        <f>'1'!J33</f>
        <v>NTM 19/17</v>
      </c>
      <c r="G41" s="116"/>
      <c r="H41" s="647" t="s">
        <v>144</v>
      </c>
      <c r="I41" s="647"/>
      <c r="J41" s="647"/>
      <c r="K41" s="647"/>
      <c r="L41" s="647"/>
      <c r="M41" s="688"/>
    </row>
    <row r="42" spans="1:13" ht="15" customHeight="1">
      <c r="A42" s="505" t="s">
        <v>143</v>
      </c>
      <c r="B42" s="115" t="s">
        <v>142</v>
      </c>
      <c r="C42" s="78"/>
      <c r="D42" s="114" t="s">
        <v>141</v>
      </c>
      <c r="E42" s="113"/>
      <c r="G42" s="112" t="s">
        <v>449</v>
      </c>
      <c r="H42" s="111"/>
      <c r="I42" s="684" t="s">
        <v>140</v>
      </c>
      <c r="J42" s="685"/>
      <c r="K42" s="686" t="s">
        <v>449</v>
      </c>
      <c r="L42" s="686"/>
      <c r="M42" s="687"/>
    </row>
    <row r="43" spans="1:13">
      <c r="A43" s="506"/>
      <c r="B43" s="682" t="s">
        <v>852</v>
      </c>
      <c r="C43" s="683"/>
      <c r="D43" s="110" t="s">
        <v>139</v>
      </c>
      <c r="E43" s="109"/>
      <c r="F43" s="108"/>
      <c r="G43" s="686" t="s">
        <v>449</v>
      </c>
      <c r="H43" s="687"/>
      <c r="I43" s="684" t="s">
        <v>430</v>
      </c>
      <c r="J43" s="685"/>
      <c r="K43" s="638" t="s">
        <v>138</v>
      </c>
      <c r="L43" s="638"/>
      <c r="M43" s="639"/>
    </row>
    <row r="44" spans="1:13">
      <c r="A44" s="506"/>
      <c r="B44" s="677" t="s">
        <v>137</v>
      </c>
      <c r="C44" s="678"/>
      <c r="D44" s="15"/>
      <c r="E44" s="83" t="s">
        <v>136</v>
      </c>
      <c r="F44" s="15"/>
      <c r="G44" s="15"/>
      <c r="H44" s="15"/>
      <c r="I44" s="83" t="s">
        <v>135</v>
      </c>
      <c r="J44" s="15"/>
      <c r="K44" s="15"/>
      <c r="L44" s="15"/>
      <c r="M44" s="82"/>
    </row>
    <row r="45" spans="1:13">
      <c r="A45" s="506"/>
      <c r="B45" s="679" t="s">
        <v>134</v>
      </c>
      <c r="C45" s="503"/>
      <c r="D45" s="15"/>
      <c r="E45" s="83" t="s">
        <v>133</v>
      </c>
      <c r="F45" s="15"/>
      <c r="G45" s="15"/>
      <c r="H45" s="15"/>
      <c r="I45" s="83" t="s">
        <v>132</v>
      </c>
      <c r="J45" s="15"/>
      <c r="K45" s="15"/>
      <c r="L45" s="15"/>
      <c r="M45" s="82"/>
    </row>
    <row r="46" spans="1:13" ht="33" customHeight="1">
      <c r="A46" s="507"/>
      <c r="B46" s="680" t="s">
        <v>131</v>
      </c>
      <c r="C46" s="681"/>
      <c r="D46" s="107"/>
      <c r="E46" s="681" t="s">
        <v>130</v>
      </c>
      <c r="F46" s="681"/>
      <c r="G46" s="681"/>
      <c r="H46" s="681"/>
      <c r="I46" s="106" t="str">
        <f>'1'!J33</f>
        <v>NTM 19/17</v>
      </c>
      <c r="J46" s="675" t="s">
        <v>129</v>
      </c>
      <c r="K46" s="675"/>
      <c r="L46" s="675"/>
      <c r="M46" s="676"/>
    </row>
    <row r="47" spans="1:13">
      <c r="B47" s="105" t="s">
        <v>128</v>
      </c>
    </row>
    <row r="48" spans="1:13">
      <c r="B48" s="637" t="s">
        <v>127</v>
      </c>
      <c r="C48" s="637"/>
      <c r="D48" s="104"/>
      <c r="E48" s="637" t="s">
        <v>115</v>
      </c>
      <c r="F48" s="637"/>
      <c r="G48" s="637"/>
      <c r="H48" s="637" t="s">
        <v>126</v>
      </c>
      <c r="I48" s="637"/>
      <c r="J48" s="637" t="s">
        <v>125</v>
      </c>
      <c r="K48" s="637"/>
      <c r="L48" s="637"/>
      <c r="M48" s="637"/>
    </row>
    <row r="49" spans="2:13">
      <c r="B49" s="637" t="s">
        <v>124</v>
      </c>
      <c r="C49" s="637"/>
      <c r="D49" s="104"/>
      <c r="E49" s="637" t="s">
        <v>123</v>
      </c>
      <c r="F49" s="637"/>
      <c r="G49" s="637"/>
      <c r="H49" s="637" t="s">
        <v>122</v>
      </c>
      <c r="I49" s="637"/>
      <c r="J49" s="637" t="s">
        <v>121</v>
      </c>
      <c r="K49" s="637"/>
      <c r="L49" s="637"/>
      <c r="M49" s="637"/>
    </row>
    <row r="50" spans="2:13">
      <c r="B50" s="637" t="s">
        <v>120</v>
      </c>
      <c r="C50" s="637"/>
      <c r="D50" s="104"/>
      <c r="E50" s="637" t="s">
        <v>119</v>
      </c>
      <c r="F50" s="637"/>
      <c r="G50" s="637"/>
      <c r="H50" s="637" t="s">
        <v>118</v>
      </c>
      <c r="I50" s="637"/>
      <c r="J50" s="637" t="s">
        <v>117</v>
      </c>
      <c r="K50" s="637"/>
      <c r="L50" s="637"/>
      <c r="M50" s="637"/>
    </row>
    <row r="51" spans="2:13">
      <c r="B51" s="637" t="s">
        <v>116</v>
      </c>
      <c r="C51" s="637"/>
      <c r="D51" s="104"/>
    </row>
    <row r="52" spans="2:13">
      <c r="B52" s="637"/>
      <c r="C52" s="637"/>
      <c r="D52" s="104"/>
      <c r="M52" s="6" t="s">
        <v>114</v>
      </c>
    </row>
    <row r="54" spans="2:13">
      <c r="B54" s="103"/>
    </row>
  </sheetData>
  <mergeCells count="65">
    <mergeCell ref="D22:E22"/>
    <mergeCell ref="J22:K22"/>
    <mergeCell ref="L22:M22"/>
    <mergeCell ref="C11:G11"/>
    <mergeCell ref="L20:M20"/>
    <mergeCell ref="C12:G12"/>
    <mergeCell ref="C14:G14"/>
    <mergeCell ref="C15:G15"/>
    <mergeCell ref="I11:M11"/>
    <mergeCell ref="I14:M14"/>
    <mergeCell ref="I15:M15"/>
    <mergeCell ref="I12:M12"/>
    <mergeCell ref="A34:A37"/>
    <mergeCell ref="A23:A25"/>
    <mergeCell ref="B30:M33"/>
    <mergeCell ref="A26:A33"/>
    <mergeCell ref="B26:M26"/>
    <mergeCell ref="B35:M37"/>
    <mergeCell ref="B27:M27"/>
    <mergeCell ref="B28:M28"/>
    <mergeCell ref="A10:A15"/>
    <mergeCell ref="A16:A19"/>
    <mergeCell ref="A20:A22"/>
    <mergeCell ref="A38:A41"/>
    <mergeCell ref="J46:M46"/>
    <mergeCell ref="A42:A46"/>
    <mergeCell ref="B44:C44"/>
    <mergeCell ref="B45:C45"/>
    <mergeCell ref="B46:C46"/>
    <mergeCell ref="B43:C43"/>
    <mergeCell ref="I42:J42"/>
    <mergeCell ref="K42:M42"/>
    <mergeCell ref="I43:J43"/>
    <mergeCell ref="E46:H46"/>
    <mergeCell ref="G43:H43"/>
    <mergeCell ref="H41:M41"/>
    <mergeCell ref="B51:C51"/>
    <mergeCell ref="B52:C52"/>
    <mergeCell ref="B48:C48"/>
    <mergeCell ref="B49:C49"/>
    <mergeCell ref="E48:G48"/>
    <mergeCell ref="E49:G49"/>
    <mergeCell ref="E50:G50"/>
    <mergeCell ref="B50:C50"/>
    <mergeCell ref="K43:M43"/>
    <mergeCell ref="J24:M25"/>
    <mergeCell ref="B41:E41"/>
    <mergeCell ref="B24:D25"/>
    <mergeCell ref="E24:I25"/>
    <mergeCell ref="B39:D40"/>
    <mergeCell ref="E39:I40"/>
    <mergeCell ref="J39:M40"/>
    <mergeCell ref="J49:M49"/>
    <mergeCell ref="J50:M50"/>
    <mergeCell ref="H48:I48"/>
    <mergeCell ref="H49:I49"/>
    <mergeCell ref="H50:I50"/>
    <mergeCell ref="J48:M48"/>
    <mergeCell ref="D2:I2"/>
    <mergeCell ref="D3:I4"/>
    <mergeCell ref="K3:L4"/>
    <mergeCell ref="D6:I6"/>
    <mergeCell ref="D7:I7"/>
    <mergeCell ref="L5:M5"/>
    <mergeCell ref="K7:M7"/>
  </mergeCells>
  <hyperlinks>
    <hyperlink ref="C15" r:id="rId1" display="info@panamacanalpilots.com"/>
    <hyperlink ref="I15" r:id="rId2"/>
  </hyperlinks>
  <pageMargins left="0.19685039370078741" right="0" top="0" bottom="0.19685039370078741" header="0.31496062992125984" footer="0.31496062992125984"/>
  <pageSetup paperSize="9" scale="99" orientation="portrait" horizontalDpi="1200" verticalDpi="120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M52"/>
  <sheetViews>
    <sheetView showGridLines="0" tabSelected="1" view="pageBreakPreview" topLeftCell="A35" zoomScale="130" zoomScaleNormal="100" zoomScaleSheetLayoutView="130" workbookViewId="0">
      <selection activeCell="F22" sqref="F22"/>
    </sheetView>
  </sheetViews>
  <sheetFormatPr defaultRowHeight="15"/>
  <cols>
    <col min="1" max="1" width="3.140625" style="5" customWidth="1"/>
    <col min="2" max="2" width="7.5703125" style="5" customWidth="1"/>
    <col min="3" max="3" width="8.7109375" style="5" customWidth="1"/>
    <col min="4" max="4" width="8" style="5" customWidth="1"/>
    <col min="5" max="5" width="7.28515625" style="5" customWidth="1"/>
    <col min="6" max="7" width="8" style="5" customWidth="1"/>
    <col min="8" max="8" width="7.5703125" style="5" customWidth="1"/>
    <col min="9" max="11" width="8" style="5" customWidth="1"/>
    <col min="12" max="12" width="14.42578125" style="5" customWidth="1"/>
    <col min="13" max="13" width="3.42578125" style="5" customWidth="1"/>
    <col min="14" max="16384" width="9.140625" style="5"/>
  </cols>
  <sheetData>
    <row r="1" spans="1:13" ht="15.75" thickBot="1">
      <c r="A1" s="102"/>
      <c r="B1" s="101"/>
      <c r="C1" s="101"/>
      <c r="D1" s="101"/>
      <c r="E1" s="101"/>
      <c r="F1" s="101"/>
      <c r="G1" s="101"/>
      <c r="H1" s="101"/>
      <c r="I1" s="101"/>
      <c r="J1" s="101"/>
      <c r="K1" s="101"/>
      <c r="L1" s="167"/>
      <c r="M1" s="166"/>
    </row>
    <row r="2" spans="1:13" ht="18.75">
      <c r="A2" s="95"/>
      <c r="B2" s="7"/>
      <c r="C2" s="7"/>
      <c r="D2" s="501" t="s">
        <v>113</v>
      </c>
      <c r="E2" s="501"/>
      <c r="F2" s="501"/>
      <c r="G2" s="501"/>
      <c r="H2" s="501"/>
      <c r="I2" s="501"/>
      <c r="J2" s="7"/>
      <c r="K2" s="99" t="s">
        <v>112</v>
      </c>
      <c r="L2" s="98"/>
      <c r="M2" s="162"/>
    </row>
    <row r="3" spans="1:13">
      <c r="A3" s="95"/>
      <c r="B3" s="7"/>
      <c r="C3" s="7"/>
      <c r="D3" s="502" t="s">
        <v>111</v>
      </c>
      <c r="E3" s="502"/>
      <c r="F3" s="502"/>
      <c r="G3" s="502"/>
      <c r="H3" s="502"/>
      <c r="I3" s="502"/>
      <c r="J3" s="7"/>
      <c r="K3" s="631" t="str">
        <f>'1'!K3</f>
        <v>"PAPUA"</v>
      </c>
      <c r="L3" s="718"/>
      <c r="M3" s="162"/>
    </row>
    <row r="4" spans="1:13">
      <c r="A4" s="95"/>
      <c r="B4" s="7"/>
      <c r="C4" s="7"/>
      <c r="D4" s="502"/>
      <c r="E4" s="502"/>
      <c r="F4" s="502"/>
      <c r="G4" s="502"/>
      <c r="H4" s="502"/>
      <c r="I4" s="502"/>
      <c r="J4" s="7"/>
      <c r="K4" s="631"/>
      <c r="L4" s="718"/>
      <c r="M4" s="162"/>
    </row>
    <row r="5" spans="1:13" ht="15.75" thickBot="1">
      <c r="A5" s="95"/>
      <c r="B5" s="7"/>
      <c r="C5" s="7"/>
      <c r="D5" s="7"/>
      <c r="E5" s="7"/>
      <c r="F5" s="7"/>
      <c r="G5" s="7"/>
      <c r="H5" s="7"/>
      <c r="I5" s="7"/>
      <c r="J5" s="7"/>
      <c r="K5" s="97" t="s">
        <v>11</v>
      </c>
      <c r="L5" s="176" t="str">
        <f>'1'!L5</f>
        <v>07.05.2017</v>
      </c>
      <c r="M5" s="162"/>
    </row>
    <row r="6" spans="1:13">
      <c r="A6" s="95"/>
      <c r="B6" s="7"/>
      <c r="C6" s="7"/>
      <c r="D6" s="503" t="s">
        <v>109</v>
      </c>
      <c r="E6" s="503"/>
      <c r="F6" s="503"/>
      <c r="G6" s="503"/>
      <c r="H6" s="503"/>
      <c r="I6" s="503"/>
      <c r="J6" s="7"/>
      <c r="K6" s="7"/>
      <c r="L6" s="165"/>
      <c r="M6" s="162"/>
    </row>
    <row r="7" spans="1:13">
      <c r="A7" s="93"/>
      <c r="B7" s="92"/>
      <c r="C7" s="92"/>
      <c r="D7" s="504" t="s">
        <v>108</v>
      </c>
      <c r="E7" s="504"/>
      <c r="F7" s="504"/>
      <c r="G7" s="504"/>
      <c r="H7" s="504"/>
      <c r="I7" s="504"/>
      <c r="J7" s="92"/>
      <c r="K7" s="91" t="s">
        <v>107</v>
      </c>
      <c r="L7" s="175" t="str">
        <f>'2'!K7</f>
        <v>Barcarena</v>
      </c>
      <c r="M7" s="174"/>
    </row>
    <row r="8" spans="1:13">
      <c r="A8" s="714" t="s">
        <v>217</v>
      </c>
      <c r="B8" s="714"/>
      <c r="C8" s="714"/>
      <c r="D8" s="714"/>
      <c r="E8" s="714"/>
      <c r="F8" s="714"/>
      <c r="G8" s="714"/>
      <c r="H8" s="714"/>
      <c r="I8" s="714"/>
      <c r="J8" s="714"/>
      <c r="K8" s="714"/>
    </row>
    <row r="9" spans="1:13" ht="23.25" customHeight="1">
      <c r="A9" s="715" t="s">
        <v>216</v>
      </c>
      <c r="B9" s="715"/>
      <c r="C9" s="715"/>
      <c r="D9" s="715"/>
      <c r="E9" s="715"/>
      <c r="F9" s="715"/>
      <c r="G9" s="715"/>
      <c r="H9" s="715"/>
      <c r="I9" s="715"/>
      <c r="J9" s="715"/>
      <c r="K9" s="715"/>
    </row>
    <row r="10" spans="1:13">
      <c r="A10" s="170" t="s">
        <v>215</v>
      </c>
    </row>
    <row r="11" spans="1:13">
      <c r="A11" s="172" t="s">
        <v>183</v>
      </c>
      <c r="B11" s="37" t="s">
        <v>214</v>
      </c>
    </row>
    <row r="12" spans="1:13">
      <c r="A12" s="172" t="s">
        <v>183</v>
      </c>
      <c r="B12" s="37" t="s">
        <v>213</v>
      </c>
    </row>
    <row r="13" spans="1:13">
      <c r="A13" s="172" t="s">
        <v>183</v>
      </c>
      <c r="B13" s="37" t="s">
        <v>212</v>
      </c>
    </row>
    <row r="14" spans="1:13">
      <c r="A14" s="172" t="s">
        <v>183</v>
      </c>
      <c r="B14" s="37" t="s">
        <v>211</v>
      </c>
    </row>
    <row r="15" spans="1:13">
      <c r="A15" s="170" t="s">
        <v>210</v>
      </c>
    </row>
    <row r="16" spans="1:13">
      <c r="A16" s="173" t="s">
        <v>183</v>
      </c>
      <c r="B16" s="37" t="s">
        <v>209</v>
      </c>
    </row>
    <row r="17" spans="1:12">
      <c r="A17" s="173" t="s">
        <v>183</v>
      </c>
      <c r="B17" s="37" t="s">
        <v>208</v>
      </c>
    </row>
    <row r="18" spans="1:12">
      <c r="A18" s="173" t="s">
        <v>183</v>
      </c>
      <c r="B18" s="37" t="s">
        <v>207</v>
      </c>
    </row>
    <row r="19" spans="1:12" ht="32.25" customHeight="1">
      <c r="A19" s="171" t="s">
        <v>183</v>
      </c>
      <c r="B19" s="715" t="s">
        <v>206</v>
      </c>
      <c r="C19" s="715"/>
      <c r="D19" s="715"/>
      <c r="E19" s="715"/>
      <c r="F19" s="715"/>
      <c r="G19" s="715"/>
      <c r="H19" s="715"/>
      <c r="I19" s="715"/>
      <c r="J19" s="715"/>
      <c r="K19" s="715"/>
    </row>
    <row r="20" spans="1:12">
      <c r="A20" s="172" t="s">
        <v>183</v>
      </c>
      <c r="B20" s="37" t="s">
        <v>205</v>
      </c>
    </row>
    <row r="21" spans="1:12">
      <c r="A21" s="172" t="s">
        <v>183</v>
      </c>
      <c r="B21" s="37" t="s">
        <v>204</v>
      </c>
    </row>
    <row r="22" spans="1:12">
      <c r="A22" s="172" t="s">
        <v>183</v>
      </c>
      <c r="B22" s="37" t="s">
        <v>203</v>
      </c>
    </row>
    <row r="23" spans="1:12">
      <c r="A23" s="172" t="s">
        <v>183</v>
      </c>
      <c r="B23" s="37" t="s">
        <v>202</v>
      </c>
    </row>
    <row r="24" spans="1:12">
      <c r="A24" s="170" t="s">
        <v>201</v>
      </c>
    </row>
    <row r="25" spans="1:12">
      <c r="A25" s="172" t="s">
        <v>183</v>
      </c>
      <c r="B25" s="37" t="s">
        <v>200</v>
      </c>
    </row>
    <row r="26" spans="1:12" ht="21" customHeight="1">
      <c r="A26" s="171" t="s">
        <v>183</v>
      </c>
      <c r="B26" s="715" t="s">
        <v>199</v>
      </c>
      <c r="C26" s="715"/>
      <c r="D26" s="715"/>
      <c r="E26" s="715"/>
      <c r="F26" s="715"/>
      <c r="G26" s="715"/>
      <c r="H26" s="715"/>
      <c r="I26" s="715"/>
      <c r="J26" s="715"/>
      <c r="K26" s="715"/>
      <c r="L26" s="715"/>
    </row>
    <row r="27" spans="1:12">
      <c r="A27" s="172" t="s">
        <v>183</v>
      </c>
      <c r="B27" s="37" t="s">
        <v>198</v>
      </c>
    </row>
    <row r="28" spans="1:12" ht="27" customHeight="1">
      <c r="A28" s="171" t="s">
        <v>183</v>
      </c>
      <c r="B28" s="715" t="s">
        <v>197</v>
      </c>
      <c r="C28" s="715"/>
      <c r="D28" s="715"/>
      <c r="E28" s="715"/>
      <c r="F28" s="715"/>
      <c r="G28" s="715"/>
      <c r="H28" s="715"/>
      <c r="I28" s="715"/>
      <c r="J28" s="715"/>
      <c r="K28" s="715"/>
      <c r="L28" s="715"/>
    </row>
    <row r="29" spans="1:12">
      <c r="A29" s="172" t="s">
        <v>183</v>
      </c>
      <c r="B29" s="37" t="s">
        <v>196</v>
      </c>
    </row>
    <row r="30" spans="1:12" ht="22.5" customHeight="1">
      <c r="A30" s="171" t="s">
        <v>183</v>
      </c>
      <c r="B30" s="715" t="s">
        <v>195</v>
      </c>
      <c r="C30" s="715"/>
      <c r="D30" s="715"/>
      <c r="E30" s="715"/>
      <c r="F30" s="715"/>
      <c r="G30" s="715"/>
      <c r="H30" s="715"/>
      <c r="I30" s="715"/>
      <c r="J30" s="715"/>
      <c r="K30" s="715"/>
      <c r="L30" s="715"/>
    </row>
    <row r="31" spans="1:12">
      <c r="A31" s="172" t="s">
        <v>183</v>
      </c>
      <c r="B31" s="37" t="s">
        <v>194</v>
      </c>
    </row>
    <row r="32" spans="1:12">
      <c r="A32" s="172" t="s">
        <v>183</v>
      </c>
      <c r="B32" s="37" t="s">
        <v>193</v>
      </c>
    </row>
    <row r="33" spans="1:12" ht="22.5" customHeight="1">
      <c r="A33" s="171" t="s">
        <v>183</v>
      </c>
      <c r="B33" s="715" t="s">
        <v>192</v>
      </c>
      <c r="C33" s="715"/>
      <c r="D33" s="715"/>
      <c r="E33" s="715"/>
      <c r="F33" s="715"/>
      <c r="G33" s="715"/>
      <c r="H33" s="715"/>
      <c r="I33" s="715"/>
      <c r="J33" s="715"/>
      <c r="K33" s="715"/>
      <c r="L33" s="715"/>
    </row>
    <row r="34" spans="1:12" ht="20.25" customHeight="1">
      <c r="A34" s="171" t="s">
        <v>183</v>
      </c>
      <c r="B34" s="715" t="s">
        <v>191</v>
      </c>
      <c r="C34" s="715"/>
      <c r="D34" s="715"/>
      <c r="E34" s="715"/>
      <c r="F34" s="715"/>
      <c r="G34" s="715"/>
      <c r="H34" s="715"/>
      <c r="I34" s="715"/>
      <c r="J34" s="715"/>
      <c r="K34" s="715"/>
      <c r="L34" s="715"/>
    </row>
    <row r="35" spans="1:12">
      <c r="A35" s="170" t="s">
        <v>190</v>
      </c>
    </row>
    <row r="36" spans="1:12">
      <c r="A36" s="172" t="s">
        <v>183</v>
      </c>
      <c r="B36" s="37" t="s">
        <v>189</v>
      </c>
    </row>
    <row r="37" spans="1:12">
      <c r="A37" s="171" t="s">
        <v>183</v>
      </c>
      <c r="B37" s="37" t="s">
        <v>188</v>
      </c>
    </row>
    <row r="38" spans="1:12">
      <c r="A38" s="172" t="s">
        <v>183</v>
      </c>
      <c r="B38" s="37" t="s">
        <v>187</v>
      </c>
    </row>
    <row r="39" spans="1:12">
      <c r="A39" s="172" t="s">
        <v>183</v>
      </c>
      <c r="B39" s="37" t="s">
        <v>186</v>
      </c>
    </row>
    <row r="40" spans="1:12">
      <c r="A40" s="171" t="s">
        <v>183</v>
      </c>
      <c r="B40" s="37" t="s">
        <v>185</v>
      </c>
    </row>
    <row r="41" spans="1:12">
      <c r="A41" s="171" t="s">
        <v>183</v>
      </c>
      <c r="B41" s="37" t="s">
        <v>184</v>
      </c>
    </row>
    <row r="42" spans="1:12">
      <c r="A42" s="171" t="s">
        <v>183</v>
      </c>
      <c r="B42" s="408" t="s">
        <v>434</v>
      </c>
    </row>
    <row r="43" spans="1:12">
      <c r="A43" s="171" t="s">
        <v>183</v>
      </c>
      <c r="B43" s="37" t="s">
        <v>182</v>
      </c>
    </row>
    <row r="44" spans="1:12">
      <c r="A44" s="170" t="s">
        <v>181</v>
      </c>
    </row>
    <row r="45" spans="1:12">
      <c r="A45" s="716" t="s">
        <v>180</v>
      </c>
      <c r="B45" s="717"/>
      <c r="C45" s="717"/>
    </row>
    <row r="46" spans="1:12">
      <c r="A46" s="18"/>
      <c r="E46" s="16" t="s">
        <v>20</v>
      </c>
      <c r="H46" s="16" t="s">
        <v>18</v>
      </c>
      <c r="I46" s="16"/>
      <c r="J46" s="16"/>
      <c r="K46" s="16" t="s">
        <v>11</v>
      </c>
    </row>
    <row r="47" spans="1:12">
      <c r="A47" s="713" t="s">
        <v>17</v>
      </c>
      <c r="B47" s="713"/>
      <c r="C47" s="713"/>
      <c r="D47" s="713"/>
      <c r="E47" s="10">
        <f>'1'!B46</f>
        <v>0</v>
      </c>
      <c r="F47" s="10"/>
      <c r="G47" s="14"/>
      <c r="H47" s="14"/>
      <c r="I47" s="13"/>
      <c r="K47" s="13"/>
    </row>
    <row r="48" spans="1:12">
      <c r="A48" s="713" t="s">
        <v>179</v>
      </c>
      <c r="B48" s="713"/>
      <c r="C48" s="713"/>
      <c r="D48" s="713"/>
      <c r="E48" s="168"/>
      <c r="F48" s="168"/>
      <c r="G48" s="168"/>
      <c r="H48" s="168"/>
    </row>
    <row r="49" spans="1:13">
      <c r="A49" s="713" t="s">
        <v>16</v>
      </c>
      <c r="B49" s="713"/>
      <c r="C49" s="713"/>
      <c r="D49" s="713"/>
      <c r="E49" s="10">
        <f>'1'!B47</f>
        <v>0</v>
      </c>
      <c r="F49" s="10"/>
      <c r="G49" s="14"/>
      <c r="H49" s="14"/>
      <c r="I49" s="13"/>
      <c r="K49" s="13"/>
    </row>
    <row r="50" spans="1:13">
      <c r="A50" s="713" t="s">
        <v>15</v>
      </c>
      <c r="B50" s="713"/>
      <c r="C50" s="713"/>
      <c r="D50" s="713"/>
      <c r="E50" s="10">
        <f>'1'!B48</f>
        <v>0</v>
      </c>
      <c r="F50" s="10"/>
      <c r="G50" s="9"/>
      <c r="H50" s="9"/>
      <c r="I50" s="8"/>
      <c r="K50" s="8"/>
    </row>
    <row r="51" spans="1:13">
      <c r="A51" s="713"/>
      <c r="B51" s="713"/>
      <c r="C51" s="713"/>
      <c r="D51" s="713"/>
      <c r="E51" s="10"/>
      <c r="F51" s="10"/>
      <c r="H51" s="169"/>
      <c r="I51" s="169"/>
      <c r="J51" s="7"/>
      <c r="K51" s="7"/>
      <c r="L51" s="712" t="s">
        <v>178</v>
      </c>
      <c r="M51" s="712"/>
    </row>
    <row r="52" spans="1:13">
      <c r="A52" s="168"/>
      <c r="B52" s="168"/>
      <c r="C52" s="168"/>
      <c r="D52" s="168"/>
      <c r="E52" s="168"/>
      <c r="F52" s="168"/>
      <c r="G52" s="168"/>
      <c r="H52" s="168"/>
      <c r="I52" s="168"/>
      <c r="J52" s="168"/>
      <c r="K52" s="168"/>
      <c r="L52" s="168"/>
    </row>
  </sheetData>
  <mergeCells count="20">
    <mergeCell ref="D2:I2"/>
    <mergeCell ref="D3:I4"/>
    <mergeCell ref="K3:L4"/>
    <mergeCell ref="D6:I6"/>
    <mergeCell ref="D7:I7"/>
    <mergeCell ref="L51:M51"/>
    <mergeCell ref="A48:D48"/>
    <mergeCell ref="A51:D51"/>
    <mergeCell ref="A8:K8"/>
    <mergeCell ref="A9:K9"/>
    <mergeCell ref="B19:K19"/>
    <mergeCell ref="B26:L26"/>
    <mergeCell ref="B28:L28"/>
    <mergeCell ref="A50:D50"/>
    <mergeCell ref="A49:D49"/>
    <mergeCell ref="B30:L30"/>
    <mergeCell ref="B33:L33"/>
    <mergeCell ref="B34:L34"/>
    <mergeCell ref="A45:C45"/>
    <mergeCell ref="A47:D47"/>
  </mergeCells>
  <pageMargins left="0.19685039370078741" right="0" top="0.19685039370078741" bottom="0.19685039370078741" header="0.31496062992125984" footer="0.31496062992125984"/>
  <pageSetup paperSize="9" scale="9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L46"/>
  <sheetViews>
    <sheetView showGridLines="0" view="pageBreakPreview" zoomScale="130" zoomScaleNormal="100" zoomScaleSheetLayoutView="130" workbookViewId="0">
      <selection activeCell="H45" sqref="H45"/>
    </sheetView>
  </sheetViews>
  <sheetFormatPr defaultRowHeight="15"/>
  <cols>
    <col min="1" max="1" width="2.5703125" style="5" customWidth="1"/>
    <col min="2" max="2" width="11.42578125" style="5" customWidth="1"/>
    <col min="3" max="3" width="9.7109375" style="5" customWidth="1"/>
    <col min="4" max="4" width="7.85546875" style="5" customWidth="1"/>
    <col min="5" max="5" width="8.140625" style="5" customWidth="1"/>
    <col min="6" max="6" width="8.85546875" style="5" customWidth="1"/>
    <col min="7" max="7" width="9.5703125" style="5" customWidth="1"/>
    <col min="8" max="9" width="8" style="5" customWidth="1"/>
    <col min="10" max="10" width="4.42578125" style="5" customWidth="1"/>
    <col min="11" max="11" width="7.7109375" style="5" customWidth="1"/>
    <col min="12" max="12" width="11.5703125" style="5" customWidth="1"/>
    <col min="13" max="16384" width="9.140625" style="5"/>
  </cols>
  <sheetData>
    <row r="1" spans="1:12" ht="15.75" thickBot="1">
      <c r="A1" s="102"/>
      <c r="B1" s="101"/>
      <c r="C1" s="101"/>
      <c r="D1" s="101"/>
      <c r="E1" s="101"/>
      <c r="F1" s="101"/>
      <c r="G1" s="101"/>
      <c r="H1" s="101"/>
      <c r="I1" s="101"/>
      <c r="J1" s="101"/>
      <c r="K1" s="101"/>
      <c r="L1" s="167"/>
    </row>
    <row r="2" spans="1:12" ht="18.75">
      <c r="A2" s="95"/>
      <c r="B2" s="7"/>
      <c r="C2" s="7"/>
      <c r="D2" s="501" t="s">
        <v>113</v>
      </c>
      <c r="E2" s="501"/>
      <c r="F2" s="501"/>
      <c r="G2" s="501"/>
      <c r="H2" s="501"/>
      <c r="I2" s="501"/>
      <c r="J2" s="7"/>
      <c r="K2" s="99" t="s">
        <v>112</v>
      </c>
      <c r="L2" s="98"/>
    </row>
    <row r="3" spans="1:12">
      <c r="A3" s="95"/>
      <c r="B3" s="7"/>
      <c r="C3" s="7"/>
      <c r="D3" s="502" t="s">
        <v>111</v>
      </c>
      <c r="E3" s="502"/>
      <c r="F3" s="502"/>
      <c r="G3" s="502"/>
      <c r="H3" s="502"/>
      <c r="I3" s="502"/>
      <c r="J3" s="7"/>
      <c r="K3" s="631" t="str">
        <f>'1'!K3</f>
        <v>"PAPUA"</v>
      </c>
      <c r="L3" s="718"/>
    </row>
    <row r="4" spans="1:12">
      <c r="A4" s="95"/>
      <c r="B4" s="7"/>
      <c r="C4" s="7"/>
      <c r="D4" s="502"/>
      <c r="E4" s="502"/>
      <c r="F4" s="502"/>
      <c r="G4" s="502"/>
      <c r="H4" s="502"/>
      <c r="I4" s="502"/>
      <c r="J4" s="7"/>
      <c r="K4" s="631"/>
      <c r="L4" s="718"/>
    </row>
    <row r="5" spans="1:12" ht="15.75" thickBot="1">
      <c r="A5" s="95"/>
      <c r="B5" s="7"/>
      <c r="C5" s="7"/>
      <c r="D5" s="7"/>
      <c r="E5" s="7"/>
      <c r="F5" s="7"/>
      <c r="G5" s="7"/>
      <c r="H5" s="7"/>
      <c r="I5" s="7"/>
      <c r="J5" s="7"/>
      <c r="K5" s="97" t="s">
        <v>11</v>
      </c>
      <c r="L5" s="176" t="str">
        <f>'1'!L5</f>
        <v>07.05.2017</v>
      </c>
    </row>
    <row r="6" spans="1:12">
      <c r="A6" s="95"/>
      <c r="B6" s="7"/>
      <c r="C6" s="7"/>
      <c r="D6" s="503" t="s">
        <v>109</v>
      </c>
      <c r="E6" s="503"/>
      <c r="F6" s="503"/>
      <c r="G6" s="503"/>
      <c r="H6" s="503"/>
      <c r="I6" s="503"/>
      <c r="J6" s="7"/>
      <c r="K6" s="7"/>
      <c r="L6" s="165"/>
    </row>
    <row r="7" spans="1:12">
      <c r="A7" s="93"/>
      <c r="B7" s="92"/>
      <c r="C7" s="92"/>
      <c r="D7" s="504" t="s">
        <v>108</v>
      </c>
      <c r="E7" s="504"/>
      <c r="F7" s="504"/>
      <c r="G7" s="504"/>
      <c r="H7" s="504"/>
      <c r="I7" s="504"/>
      <c r="J7" s="91" t="s">
        <v>107</v>
      </c>
      <c r="K7" s="720" t="str">
        <f>'3'!L7</f>
        <v>Barcarena</v>
      </c>
      <c r="L7" s="720"/>
    </row>
    <row r="18" spans="1:12" ht="15" customHeight="1">
      <c r="B18" s="195"/>
      <c r="C18" s="195"/>
      <c r="D18" s="195"/>
      <c r="E18" s="195"/>
      <c r="F18" s="195"/>
      <c r="G18" s="195"/>
      <c r="H18" s="195"/>
      <c r="I18" s="195"/>
    </row>
    <row r="19" spans="1:12">
      <c r="A19" s="714" t="s">
        <v>226</v>
      </c>
      <c r="B19" s="714"/>
      <c r="C19" s="714"/>
      <c r="D19" s="714"/>
      <c r="E19" s="714"/>
      <c r="F19" s="714"/>
      <c r="G19" s="714"/>
      <c r="H19" s="714"/>
      <c r="I19" s="714"/>
    </row>
    <row r="20" spans="1:12" ht="15" customHeight="1" thickBot="1">
      <c r="B20" s="719" t="s">
        <v>225</v>
      </c>
      <c r="C20" s="719"/>
      <c r="D20" s="719"/>
      <c r="E20" s="719"/>
      <c r="F20" s="719" t="s">
        <v>224</v>
      </c>
      <c r="G20" s="719"/>
      <c r="H20" s="719"/>
      <c r="I20" s="719"/>
    </row>
    <row r="21" spans="1:12" ht="18" customHeight="1">
      <c r="A21" s="723" t="s">
        <v>223</v>
      </c>
      <c r="B21" s="726" t="s">
        <v>222</v>
      </c>
      <c r="C21" s="727"/>
      <c r="D21" s="727"/>
      <c r="E21" s="728"/>
      <c r="F21" s="726" t="s">
        <v>222</v>
      </c>
      <c r="G21" s="727"/>
      <c r="H21" s="727"/>
      <c r="I21" s="728"/>
    </row>
    <row r="22" spans="1:12" ht="15" customHeight="1">
      <c r="A22" s="724"/>
      <c r="B22" s="729"/>
      <c r="C22" s="730"/>
      <c r="D22" s="730"/>
      <c r="E22" s="731"/>
      <c r="F22" s="729"/>
      <c r="G22" s="730"/>
      <c r="H22" s="730"/>
      <c r="I22" s="731"/>
    </row>
    <row r="23" spans="1:12" ht="15" customHeight="1">
      <c r="A23" s="724"/>
      <c r="B23" s="729"/>
      <c r="C23" s="730"/>
      <c r="D23" s="730"/>
      <c r="E23" s="731"/>
      <c r="F23" s="729"/>
      <c r="G23" s="730"/>
      <c r="H23" s="730"/>
      <c r="I23" s="731"/>
      <c r="L23" s="173"/>
    </row>
    <row r="24" spans="1:12" ht="15" customHeight="1">
      <c r="A24" s="724"/>
      <c r="B24" s="729"/>
      <c r="C24" s="730"/>
      <c r="D24" s="730"/>
      <c r="E24" s="731"/>
      <c r="F24" s="729"/>
      <c r="G24" s="730"/>
      <c r="H24" s="730"/>
      <c r="I24" s="731"/>
    </row>
    <row r="25" spans="1:12" ht="41.25" customHeight="1" thickBot="1">
      <c r="A25" s="724"/>
      <c r="B25" s="732"/>
      <c r="C25" s="733"/>
      <c r="D25" s="733"/>
      <c r="E25" s="734"/>
      <c r="F25" s="732"/>
      <c r="G25" s="733"/>
      <c r="H25" s="733"/>
      <c r="I25" s="734"/>
    </row>
    <row r="26" spans="1:12" ht="20.100000000000001" customHeight="1">
      <c r="A26" s="724"/>
      <c r="B26" s="183" t="s">
        <v>221</v>
      </c>
      <c r="C26" s="737"/>
      <c r="D26" s="737"/>
      <c r="E26" s="738"/>
      <c r="F26" s="183" t="s">
        <v>221</v>
      </c>
      <c r="G26" s="735"/>
      <c r="H26" s="735"/>
      <c r="I26" s="736"/>
    </row>
    <row r="27" spans="1:12" ht="20.100000000000001" customHeight="1">
      <c r="A27" s="724"/>
      <c r="B27" s="182" t="s">
        <v>220</v>
      </c>
      <c r="C27" s="187"/>
      <c r="D27" s="181" t="s">
        <v>444</v>
      </c>
      <c r="E27" s="193"/>
      <c r="F27" s="182" t="s">
        <v>220</v>
      </c>
      <c r="G27" s="194"/>
      <c r="H27" s="181" t="s">
        <v>444</v>
      </c>
      <c r="I27" s="191"/>
    </row>
    <row r="28" spans="1:12" ht="20.100000000000001" customHeight="1">
      <c r="A28" s="724"/>
      <c r="B28" s="182" t="s">
        <v>219</v>
      </c>
      <c r="C28" s="187"/>
      <c r="D28" s="181" t="s">
        <v>444</v>
      </c>
      <c r="E28" s="193"/>
      <c r="F28" s="182" t="s">
        <v>219</v>
      </c>
      <c r="G28" s="194"/>
      <c r="H28" s="181" t="s">
        <v>444</v>
      </c>
      <c r="I28" s="191"/>
    </row>
    <row r="29" spans="1:12" ht="20.100000000000001" customHeight="1">
      <c r="A29" s="724"/>
      <c r="B29" s="182" t="s">
        <v>220</v>
      </c>
      <c r="C29" s="187"/>
      <c r="D29" s="181" t="s">
        <v>444</v>
      </c>
      <c r="E29" s="193"/>
      <c r="F29" s="182" t="s">
        <v>220</v>
      </c>
      <c r="G29" s="192"/>
      <c r="H29" s="181" t="s">
        <v>444</v>
      </c>
      <c r="I29" s="191"/>
    </row>
    <row r="30" spans="1:12" ht="20.100000000000001" customHeight="1" thickBot="1">
      <c r="A30" s="724"/>
      <c r="B30" s="180" t="s">
        <v>219</v>
      </c>
      <c r="C30" s="185"/>
      <c r="D30" s="181" t="s">
        <v>444</v>
      </c>
      <c r="E30" s="190"/>
      <c r="F30" s="180" t="s">
        <v>219</v>
      </c>
      <c r="G30" s="189"/>
      <c r="H30" s="181" t="s">
        <v>444</v>
      </c>
      <c r="I30" s="188"/>
    </row>
    <row r="31" spans="1:12" ht="20.100000000000001" customHeight="1">
      <c r="A31" s="724"/>
      <c r="B31" s="183" t="s">
        <v>221</v>
      </c>
      <c r="C31" s="721"/>
      <c r="D31" s="721"/>
      <c r="E31" s="722"/>
      <c r="F31" s="183" t="s">
        <v>221</v>
      </c>
      <c r="G31" s="737"/>
      <c r="H31" s="737"/>
      <c r="I31" s="738"/>
    </row>
    <row r="32" spans="1:12" ht="20.100000000000001" customHeight="1">
      <c r="A32" s="724"/>
      <c r="B32" s="182" t="s">
        <v>220</v>
      </c>
      <c r="C32" s="7"/>
      <c r="D32" s="181" t="s">
        <v>444</v>
      </c>
      <c r="E32" s="7"/>
      <c r="F32" s="182" t="s">
        <v>220</v>
      </c>
      <c r="G32" s="187"/>
      <c r="H32" s="181" t="s">
        <v>444</v>
      </c>
      <c r="I32" s="186"/>
    </row>
    <row r="33" spans="1:12" ht="20.100000000000001" customHeight="1">
      <c r="A33" s="724"/>
      <c r="B33" s="182" t="s">
        <v>219</v>
      </c>
      <c r="C33" s="7"/>
      <c r="D33" s="181" t="s">
        <v>444</v>
      </c>
      <c r="E33" s="7"/>
      <c r="F33" s="182" t="s">
        <v>219</v>
      </c>
      <c r="G33" s="187"/>
      <c r="H33" s="181" t="s">
        <v>444</v>
      </c>
      <c r="I33" s="186"/>
    </row>
    <row r="34" spans="1:12" ht="20.100000000000001" customHeight="1">
      <c r="A34" s="724"/>
      <c r="B34" s="182" t="s">
        <v>220</v>
      </c>
      <c r="C34" s="7"/>
      <c r="D34" s="181" t="s">
        <v>444</v>
      </c>
      <c r="E34" s="7"/>
      <c r="F34" s="182" t="s">
        <v>220</v>
      </c>
      <c r="G34" s="187"/>
      <c r="H34" s="181" t="s">
        <v>444</v>
      </c>
      <c r="I34" s="186"/>
    </row>
    <row r="35" spans="1:12" ht="20.100000000000001" customHeight="1" thickBot="1">
      <c r="A35" s="724"/>
      <c r="B35" s="180" t="s">
        <v>219</v>
      </c>
      <c r="C35" s="179"/>
      <c r="D35" s="181" t="s">
        <v>444</v>
      </c>
      <c r="E35" s="179"/>
      <c r="F35" s="180" t="s">
        <v>219</v>
      </c>
      <c r="G35" s="185"/>
      <c r="H35" s="181" t="s">
        <v>444</v>
      </c>
      <c r="I35" s="184"/>
    </row>
    <row r="36" spans="1:12" ht="20.100000000000001" customHeight="1">
      <c r="A36" s="724"/>
      <c r="B36" s="183" t="s">
        <v>221</v>
      </c>
      <c r="C36" s="721"/>
      <c r="D36" s="721"/>
      <c r="E36" s="722"/>
      <c r="F36" s="183" t="s">
        <v>221</v>
      </c>
      <c r="G36" s="721"/>
      <c r="H36" s="721"/>
      <c r="I36" s="722"/>
    </row>
    <row r="37" spans="1:12" ht="20.100000000000001" customHeight="1">
      <c r="A37" s="724"/>
      <c r="B37" s="182" t="s">
        <v>220</v>
      </c>
      <c r="C37" s="7"/>
      <c r="D37" s="181" t="s">
        <v>444</v>
      </c>
      <c r="E37" s="7"/>
      <c r="F37" s="182" t="s">
        <v>220</v>
      </c>
      <c r="G37" s="7"/>
      <c r="H37" s="181" t="s">
        <v>444</v>
      </c>
      <c r="I37" s="164"/>
    </row>
    <row r="38" spans="1:12" ht="20.100000000000001" customHeight="1">
      <c r="A38" s="724"/>
      <c r="B38" s="182" t="s">
        <v>219</v>
      </c>
      <c r="C38" s="7"/>
      <c r="D38" s="181" t="s">
        <v>444</v>
      </c>
      <c r="E38" s="7"/>
      <c r="F38" s="182" t="s">
        <v>219</v>
      </c>
      <c r="G38" s="7"/>
      <c r="H38" s="181" t="s">
        <v>444</v>
      </c>
      <c r="I38" s="164"/>
    </row>
    <row r="39" spans="1:12" ht="20.100000000000001" customHeight="1">
      <c r="A39" s="724"/>
      <c r="B39" s="182" t="s">
        <v>220</v>
      </c>
      <c r="C39" s="7"/>
      <c r="D39" s="181" t="s">
        <v>444</v>
      </c>
      <c r="E39" s="7"/>
      <c r="F39" s="182" t="s">
        <v>220</v>
      </c>
      <c r="G39" s="7"/>
      <c r="H39" s="181" t="s">
        <v>444</v>
      </c>
      <c r="I39" s="164"/>
    </row>
    <row r="40" spans="1:12" ht="20.100000000000001" customHeight="1" thickBot="1">
      <c r="A40" s="724"/>
      <c r="B40" s="180" t="s">
        <v>219</v>
      </c>
      <c r="C40" s="179"/>
      <c r="D40" s="181" t="s">
        <v>444</v>
      </c>
      <c r="E40" s="179"/>
      <c r="F40" s="180" t="s">
        <v>219</v>
      </c>
      <c r="G40" s="179"/>
      <c r="H40" s="181" t="s">
        <v>444</v>
      </c>
      <c r="I40" s="178"/>
    </row>
    <row r="41" spans="1:12" ht="20.100000000000001" customHeight="1">
      <c r="A41" s="724"/>
      <c r="B41" s="183" t="s">
        <v>221</v>
      </c>
      <c r="C41" s="721"/>
      <c r="D41" s="721"/>
      <c r="E41" s="722"/>
      <c r="F41" s="183" t="s">
        <v>221</v>
      </c>
      <c r="G41" s="721"/>
      <c r="H41" s="721"/>
      <c r="I41" s="722"/>
    </row>
    <row r="42" spans="1:12" ht="20.100000000000001" customHeight="1">
      <c r="A42" s="724"/>
      <c r="B42" s="182" t="s">
        <v>220</v>
      </c>
      <c r="C42" s="7"/>
      <c r="D42" s="181" t="s">
        <v>444</v>
      </c>
      <c r="E42" s="7"/>
      <c r="F42" s="182" t="s">
        <v>220</v>
      </c>
      <c r="G42" s="7"/>
      <c r="H42" s="181" t="s">
        <v>444</v>
      </c>
      <c r="I42" s="164"/>
    </row>
    <row r="43" spans="1:12" ht="20.100000000000001" customHeight="1">
      <c r="A43" s="724"/>
      <c r="B43" s="182" t="s">
        <v>219</v>
      </c>
      <c r="C43" s="7"/>
      <c r="D43" s="181" t="s">
        <v>444</v>
      </c>
      <c r="E43" s="7"/>
      <c r="F43" s="182" t="s">
        <v>219</v>
      </c>
      <c r="G43" s="7"/>
      <c r="H43" s="181" t="s">
        <v>444</v>
      </c>
      <c r="I43" s="164"/>
    </row>
    <row r="44" spans="1:12" ht="20.100000000000001" customHeight="1">
      <c r="A44" s="724"/>
      <c r="B44" s="182" t="s">
        <v>220</v>
      </c>
      <c r="C44" s="7"/>
      <c r="D44" s="181" t="s">
        <v>444</v>
      </c>
      <c r="E44" s="7"/>
      <c r="F44" s="182" t="s">
        <v>220</v>
      </c>
      <c r="G44" s="7"/>
      <c r="H44" s="181" t="s">
        <v>444</v>
      </c>
      <c r="I44" s="164"/>
    </row>
    <row r="45" spans="1:12" ht="20.100000000000001" customHeight="1" thickBot="1">
      <c r="A45" s="725"/>
      <c r="B45" s="180" t="s">
        <v>219</v>
      </c>
      <c r="C45" s="179"/>
      <c r="D45" s="471" t="s">
        <v>444</v>
      </c>
      <c r="E45" s="179"/>
      <c r="F45" s="180" t="s">
        <v>219</v>
      </c>
      <c r="G45" s="179"/>
      <c r="H45" s="471" t="s">
        <v>444</v>
      </c>
      <c r="I45" s="178"/>
    </row>
    <row r="46" spans="1:12">
      <c r="L46" s="177" t="s">
        <v>218</v>
      </c>
    </row>
  </sheetData>
  <mergeCells count="20">
    <mergeCell ref="C36:E36"/>
    <mergeCell ref="C41:E41"/>
    <mergeCell ref="A21:A45"/>
    <mergeCell ref="F21:I25"/>
    <mergeCell ref="B21:E25"/>
    <mergeCell ref="G26:I26"/>
    <mergeCell ref="G31:I31"/>
    <mergeCell ref="G36:I36"/>
    <mergeCell ref="G41:I41"/>
    <mergeCell ref="C26:E26"/>
    <mergeCell ref="C31:E31"/>
    <mergeCell ref="B20:E20"/>
    <mergeCell ref="F20:I20"/>
    <mergeCell ref="A19:I19"/>
    <mergeCell ref="K7:L7"/>
    <mergeCell ref="D2:I2"/>
    <mergeCell ref="D3:I4"/>
    <mergeCell ref="K3:L4"/>
    <mergeCell ref="D6:I6"/>
    <mergeCell ref="D7:I7"/>
  </mergeCells>
  <pageMargins left="0.19685039370078741" right="0" top="0.19685039370078741" bottom="0.19685039370078741" header="0.31496062992125984" footer="0.31496062992125984"/>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V383"/>
  <sheetViews>
    <sheetView showGridLines="0" topLeftCell="A120" zoomScaleNormal="100" zoomScalePageLayoutView="110" workbookViewId="0">
      <selection activeCell="P126" sqref="P126"/>
    </sheetView>
  </sheetViews>
  <sheetFormatPr defaultRowHeight="15"/>
  <cols>
    <col min="1" max="1" width="2.7109375" style="5" customWidth="1"/>
    <col min="2" max="2" width="18.42578125" style="5" customWidth="1"/>
    <col min="3" max="3" width="7.5703125" style="16" customWidth="1"/>
    <col min="4" max="4" width="11.5703125" style="5" customWidth="1"/>
    <col min="5" max="5" width="13.140625" style="5" customWidth="1"/>
    <col min="6" max="6" width="9.5703125" style="5" customWidth="1"/>
    <col min="7" max="7" width="10.5703125" style="5" customWidth="1"/>
    <col min="8" max="8" width="7.28515625" style="5" customWidth="1"/>
    <col min="9" max="9" width="5.42578125" style="5" customWidth="1"/>
    <col min="10" max="10" width="13" style="5" customWidth="1"/>
    <col min="11" max="11" width="8.5703125" style="5" customWidth="1"/>
    <col min="12" max="12" width="9.140625" style="5"/>
    <col min="13" max="13" width="7.85546875" style="5" customWidth="1"/>
    <col min="14" max="14" width="5.28515625" style="5" customWidth="1"/>
    <col min="15" max="15" width="7.28515625" style="5" customWidth="1"/>
    <col min="16" max="16384" width="9.140625" style="5"/>
  </cols>
  <sheetData>
    <row r="1" spans="1:22" ht="15.75" thickBot="1">
      <c r="B1" s="102"/>
      <c r="C1" s="218"/>
      <c r="D1" s="101"/>
      <c r="E1" s="101"/>
      <c r="F1" s="101"/>
      <c r="G1" s="101"/>
      <c r="H1" s="101"/>
      <c r="I1" s="101"/>
      <c r="J1" s="101"/>
      <c r="K1" s="166"/>
    </row>
    <row r="2" spans="1:22" ht="18.75">
      <c r="B2" s="95"/>
      <c r="C2" s="15"/>
      <c r="D2" s="217" t="s">
        <v>113</v>
      </c>
      <c r="E2" s="217"/>
      <c r="F2" s="217"/>
      <c r="G2" s="217"/>
      <c r="H2" s="217"/>
      <c r="I2" s="99" t="s">
        <v>112</v>
      </c>
      <c r="J2" s="98"/>
      <c r="K2" s="162"/>
    </row>
    <row r="3" spans="1:22" ht="15" customHeight="1">
      <c r="B3" s="95"/>
      <c r="C3" s="15"/>
      <c r="D3" s="502" t="s">
        <v>111</v>
      </c>
      <c r="E3" s="502"/>
      <c r="F3" s="502"/>
      <c r="G3" s="502"/>
      <c r="H3" s="216"/>
      <c r="I3" s="631" t="str">
        <f>'1'!K3</f>
        <v>"PAPUA"</v>
      </c>
      <c r="J3" s="718"/>
      <c r="K3" s="162"/>
    </row>
    <row r="4" spans="1:22" ht="15" customHeight="1">
      <c r="B4" s="95"/>
      <c r="C4" s="15"/>
      <c r="D4" s="502"/>
      <c r="E4" s="502"/>
      <c r="F4" s="502"/>
      <c r="G4" s="502"/>
      <c r="H4" s="216"/>
      <c r="I4" s="631"/>
      <c r="J4" s="718"/>
      <c r="K4" s="162"/>
    </row>
    <row r="5" spans="1:22" ht="15.75" thickBot="1">
      <c r="B5" s="95"/>
      <c r="C5" s="15"/>
      <c r="D5" s="7"/>
      <c r="E5" s="7"/>
      <c r="F5" s="7"/>
      <c r="G5" s="7"/>
      <c r="H5" s="7"/>
      <c r="I5" s="97" t="s">
        <v>11</v>
      </c>
      <c r="J5" s="251" t="str">
        <f>'1'!L5</f>
        <v>07.05.2017</v>
      </c>
      <c r="K5" s="162"/>
    </row>
    <row r="6" spans="1:22">
      <c r="B6" s="95"/>
      <c r="C6" s="15"/>
      <c r="D6" s="214" t="s">
        <v>109</v>
      </c>
      <c r="E6" s="214" t="s">
        <v>239</v>
      </c>
      <c r="F6" s="214"/>
      <c r="G6" s="214"/>
      <c r="H6" s="214"/>
      <c r="I6" s="214"/>
      <c r="J6" s="7"/>
      <c r="K6" s="162"/>
      <c r="M6" s="250"/>
    </row>
    <row r="7" spans="1:22">
      <c r="B7" s="93"/>
      <c r="C7" s="213"/>
      <c r="D7" s="212" t="s">
        <v>108</v>
      </c>
      <c r="E7" s="212"/>
      <c r="F7" s="212"/>
      <c r="G7" s="212"/>
      <c r="H7" s="212"/>
      <c r="I7" s="91" t="s">
        <v>107</v>
      </c>
      <c r="J7" s="175" t="str">
        <f>'4'!K7</f>
        <v>Barcarena</v>
      </c>
      <c r="K7" s="174"/>
    </row>
    <row r="8" spans="1:22" ht="8.25" customHeight="1"/>
    <row r="9" spans="1:22">
      <c r="B9" s="406" t="s">
        <v>424</v>
      </c>
      <c r="C9" s="406"/>
      <c r="D9" s="406"/>
      <c r="E9" s="406"/>
      <c r="F9" s="406"/>
      <c r="G9" s="406"/>
      <c r="H9" s="406"/>
      <c r="I9" s="406"/>
      <c r="J9" s="406"/>
    </row>
    <row r="10" spans="1:22">
      <c r="B10" s="207" t="s">
        <v>263</v>
      </c>
      <c r="C10" s="206"/>
      <c r="D10" s="8"/>
      <c r="E10" s="72"/>
      <c r="G10" s="210" t="s">
        <v>236</v>
      </c>
      <c r="H10" s="209"/>
      <c r="I10" s="208"/>
      <c r="J10" s="35"/>
      <c r="K10" s="78"/>
    </row>
    <row r="11" spans="1:22">
      <c r="B11" s="207" t="s">
        <v>467</v>
      </c>
      <c r="C11" s="206"/>
      <c r="D11" s="8"/>
      <c r="E11" s="72"/>
      <c r="G11" s="232" t="s">
        <v>446</v>
      </c>
      <c r="H11" s="15"/>
      <c r="I11" s="15" t="s">
        <v>262</v>
      </c>
      <c r="J11" s="15" t="s">
        <v>243</v>
      </c>
      <c r="K11" s="74"/>
      <c r="M11" s="455" t="s">
        <v>456</v>
      </c>
    </row>
    <row r="12" spans="1:22">
      <c r="B12" s="207" t="s">
        <v>466</v>
      </c>
      <c r="C12" s="206"/>
      <c r="D12" s="8"/>
      <c r="E12" s="72"/>
      <c r="G12" s="232" t="s">
        <v>260</v>
      </c>
      <c r="H12" s="15"/>
      <c r="I12" s="15" t="s">
        <v>259</v>
      </c>
      <c r="J12" s="15" t="s">
        <v>243</v>
      </c>
      <c r="K12" s="74"/>
    </row>
    <row r="13" spans="1:22">
      <c r="G13" s="244" t="s">
        <v>255</v>
      </c>
      <c r="H13" s="83" t="s">
        <v>447</v>
      </c>
      <c r="I13" s="83" t="s">
        <v>254</v>
      </c>
      <c r="J13" s="83"/>
      <c r="K13" s="136"/>
      <c r="N13" s="458" t="s">
        <v>445</v>
      </c>
      <c r="O13" s="459">
        <v>176.86</v>
      </c>
      <c r="P13" s="458" t="s">
        <v>6</v>
      </c>
      <c r="Q13" s="459">
        <v>29.4</v>
      </c>
    </row>
    <row r="14" spans="1:22" ht="33" customHeight="1">
      <c r="A14" s="746" t="s">
        <v>233</v>
      </c>
      <c r="B14" s="748"/>
      <c r="C14" s="448" t="s">
        <v>0</v>
      </c>
      <c r="D14" s="746" t="s">
        <v>232</v>
      </c>
      <c r="E14" s="747"/>
      <c r="F14" s="742" t="s">
        <v>257</v>
      </c>
      <c r="G14" s="743"/>
      <c r="H14" s="210" t="s">
        <v>230</v>
      </c>
      <c r="I14" s="742" t="s">
        <v>229</v>
      </c>
      <c r="J14" s="749"/>
      <c r="K14" s="202" t="s">
        <v>10</v>
      </c>
      <c r="L14" s="3" t="s">
        <v>457</v>
      </c>
      <c r="M14" s="1" t="s">
        <v>7</v>
      </c>
      <c r="N14" s="2" t="s">
        <v>9</v>
      </c>
      <c r="O14" s="2" t="s">
        <v>10</v>
      </c>
      <c r="P14" s="411" t="s">
        <v>12</v>
      </c>
      <c r="Q14" s="411" t="s">
        <v>8</v>
      </c>
      <c r="R14" s="411" t="s">
        <v>5</v>
      </c>
      <c r="S14" s="4" t="s">
        <v>4</v>
      </c>
      <c r="T14" s="4"/>
    </row>
    <row r="15" spans="1:22">
      <c r="A15" s="468">
        <v>0</v>
      </c>
      <c r="B15" s="468" t="s">
        <v>530</v>
      </c>
      <c r="C15" s="469" t="s">
        <v>438</v>
      </c>
      <c r="D15" s="468" t="s">
        <v>531</v>
      </c>
      <c r="E15" s="468" t="s">
        <v>532</v>
      </c>
      <c r="F15" s="470" t="s">
        <v>438</v>
      </c>
      <c r="G15" s="470" t="s">
        <v>438</v>
      </c>
      <c r="H15" s="474">
        <v>331</v>
      </c>
      <c r="I15" s="439">
        <v>2</v>
      </c>
      <c r="J15" s="437" t="s">
        <v>849</v>
      </c>
      <c r="K15" s="442">
        <f>V15</f>
        <v>3.8880899713191504</v>
      </c>
      <c r="L15" s="460">
        <v>13</v>
      </c>
      <c r="M15" s="413">
        <f t="shared" ref="M15:M52" si="0">2*(S15/(R15*$O$13*$Q$13))*((I15^2)/100)</f>
        <v>6.1910028680849313E-2</v>
      </c>
      <c r="N15" s="460">
        <v>0.6</v>
      </c>
      <c r="O15" s="413">
        <f>(L15+N15)-(M15+Q15)</f>
        <v>3.8880899713191504</v>
      </c>
      <c r="P15" s="479">
        <v>9.34</v>
      </c>
      <c r="Q15" s="460">
        <v>9.65</v>
      </c>
      <c r="R15" s="200">
        <f>(P15+Q15)/2</f>
        <v>9.495000000000001</v>
      </c>
      <c r="S15" s="460">
        <v>38207</v>
      </c>
      <c r="V15" s="5">
        <f>IF(L15&lt;=50,O15,"DW")</f>
        <v>3.8880899713191504</v>
      </c>
    </row>
    <row r="16" spans="1:22">
      <c r="A16" s="468">
        <v>1</v>
      </c>
      <c r="B16" s="468" t="s">
        <v>527</v>
      </c>
      <c r="C16" s="469">
        <v>3.2864394054933235</v>
      </c>
      <c r="D16" s="468" t="s">
        <v>528</v>
      </c>
      <c r="E16" s="468" t="s">
        <v>529</v>
      </c>
      <c r="F16" s="470">
        <v>4.349751520394177</v>
      </c>
      <c r="G16" s="470">
        <v>4.349751520394177</v>
      </c>
      <c r="H16" s="474">
        <v>331</v>
      </c>
      <c r="I16" s="439">
        <v>6</v>
      </c>
      <c r="J16" s="437" t="s">
        <v>610</v>
      </c>
      <c r="K16" s="442">
        <f t="shared" ref="K16:K53" si="1">V16</f>
        <v>12.692809741872354</v>
      </c>
      <c r="L16" s="460">
        <v>20.9</v>
      </c>
      <c r="M16" s="413">
        <f t="shared" si="0"/>
        <v>0.55719025812764378</v>
      </c>
      <c r="N16" s="460">
        <v>2</v>
      </c>
      <c r="O16" s="413">
        <f>(L16+N16)-(M16+Q16)</f>
        <v>12.692809741872354</v>
      </c>
      <c r="P16" s="479">
        <v>9.34</v>
      </c>
      <c r="Q16" s="460">
        <v>9.65</v>
      </c>
      <c r="R16" s="200">
        <f>(P16+Q16)/2</f>
        <v>9.495000000000001</v>
      </c>
      <c r="S16" s="460">
        <v>38207</v>
      </c>
      <c r="V16" s="5">
        <f>IF(L16&lt;=50,O16,"DW")</f>
        <v>12.692809741872354</v>
      </c>
    </row>
    <row r="17" spans="1:22">
      <c r="A17" s="468">
        <v>2</v>
      </c>
      <c r="B17" s="468" t="s">
        <v>550</v>
      </c>
      <c r="C17" s="469">
        <v>36.585613664237485</v>
      </c>
      <c r="D17" s="468" t="s">
        <v>551</v>
      </c>
      <c r="E17" s="468" t="s">
        <v>552</v>
      </c>
      <c r="F17" s="470">
        <v>19.828338439199133</v>
      </c>
      <c r="G17" s="470">
        <v>24.178089959593308</v>
      </c>
      <c r="H17" s="474">
        <v>331</v>
      </c>
      <c r="I17" s="439">
        <v>8</v>
      </c>
      <c r="J17" s="437" t="s">
        <v>611</v>
      </c>
      <c r="K17" s="442">
        <f t="shared" si="1"/>
        <v>14.959439541106413</v>
      </c>
      <c r="L17" s="460">
        <v>22.5</v>
      </c>
      <c r="M17" s="413">
        <f t="shared" si="0"/>
        <v>0.99056045889358901</v>
      </c>
      <c r="N17" s="460">
        <v>3.1</v>
      </c>
      <c r="O17" s="413">
        <f t="shared" ref="O17:O53" si="2">(L17+N17)-(M17+Q17)</f>
        <v>14.959439541106413</v>
      </c>
      <c r="P17" s="479">
        <v>9.34</v>
      </c>
      <c r="Q17" s="460">
        <v>9.65</v>
      </c>
      <c r="R17" s="200">
        <f t="shared" ref="R17:R53" si="3">(P17+Q17)/2</f>
        <v>9.495000000000001</v>
      </c>
      <c r="S17" s="460">
        <v>38207</v>
      </c>
      <c r="V17" s="5">
        <f t="shared" ref="V17:V52" si="4">IF(L17&lt;=50,O17,"DW")</f>
        <v>14.959439541106413</v>
      </c>
    </row>
    <row r="18" spans="1:22">
      <c r="A18" s="468">
        <v>3</v>
      </c>
      <c r="B18" s="468" t="s">
        <v>515</v>
      </c>
      <c r="C18" s="469">
        <v>9.522964529134363</v>
      </c>
      <c r="D18" s="468" t="s">
        <v>553</v>
      </c>
      <c r="E18" s="468" t="s">
        <v>516</v>
      </c>
      <c r="F18" s="470">
        <v>4.2377900909906536</v>
      </c>
      <c r="G18" s="470">
        <v>28.415880050583961</v>
      </c>
      <c r="H18" s="474">
        <v>331</v>
      </c>
      <c r="I18" s="439">
        <v>8</v>
      </c>
      <c r="J18" s="437" t="s">
        <v>612</v>
      </c>
      <c r="K18" s="442">
        <f t="shared" si="1"/>
        <v>11.559439541106411</v>
      </c>
      <c r="L18" s="460">
        <v>19.399999999999999</v>
      </c>
      <c r="M18" s="413">
        <f t="shared" si="0"/>
        <v>0.99056045889358901</v>
      </c>
      <c r="N18" s="460">
        <v>2.8</v>
      </c>
      <c r="O18" s="413">
        <f t="shared" si="2"/>
        <v>11.559439541106411</v>
      </c>
      <c r="P18" s="479">
        <v>9.34</v>
      </c>
      <c r="Q18" s="460">
        <v>9.65</v>
      </c>
      <c r="R18" s="200">
        <f t="shared" si="3"/>
        <v>9.495000000000001</v>
      </c>
      <c r="S18" s="460">
        <v>38207</v>
      </c>
      <c r="V18" s="5">
        <f t="shared" si="4"/>
        <v>11.559439541106411</v>
      </c>
    </row>
    <row r="19" spans="1:22">
      <c r="A19" s="468">
        <v>4</v>
      </c>
      <c r="B19" s="468" t="s">
        <v>513</v>
      </c>
      <c r="C19" s="469">
        <v>38.515539014223236</v>
      </c>
      <c r="D19" s="468" t="s">
        <v>514</v>
      </c>
      <c r="E19" s="468" t="s">
        <v>512</v>
      </c>
      <c r="F19" s="470">
        <v>8.2029965426868419</v>
      </c>
      <c r="G19" s="470">
        <v>36.618876593270805</v>
      </c>
      <c r="H19" s="474">
        <v>330</v>
      </c>
      <c r="I19" s="439">
        <v>12</v>
      </c>
      <c r="J19" s="437" t="s">
        <v>613</v>
      </c>
      <c r="K19" s="442">
        <f t="shared" si="1"/>
        <v>17.621238967489425</v>
      </c>
      <c r="L19" s="460">
        <v>27</v>
      </c>
      <c r="M19" s="413">
        <f t="shared" si="0"/>
        <v>2.2287610325105751</v>
      </c>
      <c r="N19" s="460">
        <v>2.5</v>
      </c>
      <c r="O19" s="413">
        <f t="shared" si="2"/>
        <v>17.621238967489425</v>
      </c>
      <c r="P19" s="479">
        <v>9.34</v>
      </c>
      <c r="Q19" s="460">
        <v>9.65</v>
      </c>
      <c r="R19" s="200">
        <f t="shared" si="3"/>
        <v>9.495000000000001</v>
      </c>
      <c r="S19" s="460">
        <v>38207</v>
      </c>
      <c r="V19" s="5">
        <f t="shared" si="4"/>
        <v>17.621238967489425</v>
      </c>
    </row>
    <row r="20" spans="1:22">
      <c r="A20" s="468">
        <v>5</v>
      </c>
      <c r="B20" s="468" t="s">
        <v>510</v>
      </c>
      <c r="C20" s="469">
        <v>0</v>
      </c>
      <c r="D20" s="468" t="s">
        <v>511</v>
      </c>
      <c r="E20" s="468" t="s">
        <v>512</v>
      </c>
      <c r="F20" s="470">
        <v>3.8311036348915688</v>
      </c>
      <c r="G20" s="470">
        <v>40.449980228162374</v>
      </c>
      <c r="H20" s="474">
        <v>330</v>
      </c>
      <c r="I20" s="439">
        <v>10</v>
      </c>
      <c r="J20" s="437" t="s">
        <v>614</v>
      </c>
      <c r="K20" s="442">
        <f t="shared" si="1"/>
        <v>2.8022492829787673</v>
      </c>
      <c r="L20" s="460">
        <v>11.8</v>
      </c>
      <c r="M20" s="413">
        <f t="shared" si="0"/>
        <v>1.5477507170212328</v>
      </c>
      <c r="N20" s="460">
        <v>2.2000000000000002</v>
      </c>
      <c r="O20" s="413">
        <f t="shared" si="2"/>
        <v>2.8022492829787673</v>
      </c>
      <c r="P20" s="479">
        <v>9.34</v>
      </c>
      <c r="Q20" s="460">
        <v>9.65</v>
      </c>
      <c r="R20" s="200">
        <f t="shared" si="3"/>
        <v>9.495000000000001</v>
      </c>
      <c r="S20" s="460">
        <v>38207</v>
      </c>
      <c r="V20" s="5">
        <f t="shared" si="4"/>
        <v>2.8022492829787673</v>
      </c>
    </row>
    <row r="21" spans="1:22">
      <c r="A21" s="468">
        <v>6</v>
      </c>
      <c r="B21" s="468" t="s">
        <v>508</v>
      </c>
      <c r="C21" s="469">
        <v>318.89880468382341</v>
      </c>
      <c r="D21" s="468" t="s">
        <v>509</v>
      </c>
      <c r="E21" s="468" t="s">
        <v>507</v>
      </c>
      <c r="F21" s="470">
        <v>3.9616159704731446</v>
      </c>
      <c r="G21" s="470">
        <v>44.411596198635522</v>
      </c>
      <c r="H21" s="474">
        <v>330</v>
      </c>
      <c r="I21" s="439">
        <v>12</v>
      </c>
      <c r="J21" s="437" t="s">
        <v>615</v>
      </c>
      <c r="K21" s="442">
        <f t="shared" si="1"/>
        <v>9.6212389674894254</v>
      </c>
      <c r="L21" s="460">
        <v>19.3</v>
      </c>
      <c r="M21" s="413">
        <f t="shared" si="0"/>
        <v>2.2287610325105751</v>
      </c>
      <c r="N21" s="460">
        <v>2.2000000000000002</v>
      </c>
      <c r="O21" s="413">
        <f t="shared" si="2"/>
        <v>9.6212389674894254</v>
      </c>
      <c r="P21" s="479">
        <v>9.34</v>
      </c>
      <c r="Q21" s="460">
        <v>9.65</v>
      </c>
      <c r="R21" s="200">
        <f t="shared" si="3"/>
        <v>9.495000000000001</v>
      </c>
      <c r="S21" s="460">
        <v>38207</v>
      </c>
      <c r="V21" s="5">
        <f t="shared" si="4"/>
        <v>9.6212389674894254</v>
      </c>
    </row>
    <row r="22" spans="1:22">
      <c r="A22" s="468">
        <v>7</v>
      </c>
      <c r="B22" s="468" t="s">
        <v>505</v>
      </c>
      <c r="C22" s="469">
        <v>0</v>
      </c>
      <c r="D22" s="468" t="s">
        <v>506</v>
      </c>
      <c r="E22" s="468" t="s">
        <v>507</v>
      </c>
      <c r="F22" s="470">
        <v>2.4877280138210569</v>
      </c>
      <c r="G22" s="470">
        <v>46.899324212456577</v>
      </c>
      <c r="H22" s="474">
        <v>330</v>
      </c>
      <c r="I22" s="439">
        <v>12</v>
      </c>
      <c r="J22" s="437" t="s">
        <v>616</v>
      </c>
      <c r="K22" s="442">
        <f t="shared" si="1"/>
        <v>11.721238967489427</v>
      </c>
      <c r="L22" s="460">
        <v>21.5</v>
      </c>
      <c r="M22" s="413">
        <f t="shared" si="0"/>
        <v>2.2287610325105751</v>
      </c>
      <c r="N22" s="460">
        <v>2.1</v>
      </c>
      <c r="O22" s="413">
        <f t="shared" si="2"/>
        <v>11.721238967489427</v>
      </c>
      <c r="P22" s="479">
        <v>9.34</v>
      </c>
      <c r="Q22" s="460">
        <v>9.65</v>
      </c>
      <c r="R22" s="200">
        <f t="shared" si="3"/>
        <v>9.495000000000001</v>
      </c>
      <c r="S22" s="460">
        <v>38207</v>
      </c>
      <c r="V22" s="5">
        <f t="shared" si="4"/>
        <v>11.721238967489427</v>
      </c>
    </row>
    <row r="23" spans="1:22">
      <c r="A23" s="468">
        <v>8</v>
      </c>
      <c r="B23" s="468" t="s">
        <v>502</v>
      </c>
      <c r="C23" s="469">
        <v>28.770375319012253</v>
      </c>
      <c r="D23" s="468" t="s">
        <v>503</v>
      </c>
      <c r="E23" s="468" t="s">
        <v>504</v>
      </c>
      <c r="F23" s="470">
        <v>9.990007572485446</v>
      </c>
      <c r="G23" s="470">
        <v>56.889331784942023</v>
      </c>
      <c r="H23" s="474">
        <v>330</v>
      </c>
      <c r="I23" s="439">
        <v>12</v>
      </c>
      <c r="J23" s="437" t="s">
        <v>617</v>
      </c>
      <c r="K23" s="442">
        <f t="shared" si="1"/>
        <v>10.121238967489425</v>
      </c>
      <c r="L23" s="460">
        <v>20.399999999999999</v>
      </c>
      <c r="M23" s="413">
        <f t="shared" si="0"/>
        <v>2.2287610325105751</v>
      </c>
      <c r="N23" s="460">
        <v>1.6</v>
      </c>
      <c r="O23" s="413">
        <f t="shared" si="2"/>
        <v>10.121238967489425</v>
      </c>
      <c r="P23" s="479">
        <v>9.34</v>
      </c>
      <c r="Q23" s="460">
        <v>9.65</v>
      </c>
      <c r="R23" s="200">
        <f t="shared" si="3"/>
        <v>9.495000000000001</v>
      </c>
      <c r="S23" s="460">
        <v>38207</v>
      </c>
      <c r="V23" s="5">
        <f t="shared" si="4"/>
        <v>10.121238967489425</v>
      </c>
    </row>
    <row r="24" spans="1:22">
      <c r="A24" s="468">
        <v>9</v>
      </c>
      <c r="B24" s="468" t="s">
        <v>499</v>
      </c>
      <c r="C24" s="469">
        <v>27.649023566653931</v>
      </c>
      <c r="D24" s="468" t="s">
        <v>500</v>
      </c>
      <c r="E24" s="468" t="s">
        <v>501</v>
      </c>
      <c r="F24" s="470">
        <v>5.5045211383504054</v>
      </c>
      <c r="G24" s="470">
        <v>62.393852923292428</v>
      </c>
      <c r="H24" s="474">
        <v>330</v>
      </c>
      <c r="I24" s="439">
        <v>12</v>
      </c>
      <c r="J24" s="437" t="s">
        <v>618</v>
      </c>
      <c r="K24" s="442">
        <f t="shared" si="1"/>
        <v>7.9212389674894226</v>
      </c>
      <c r="L24" s="460">
        <v>18.399999999999999</v>
      </c>
      <c r="M24" s="413">
        <f t="shared" si="0"/>
        <v>2.2287610325105751</v>
      </c>
      <c r="N24" s="460">
        <v>1.4</v>
      </c>
      <c r="O24" s="413">
        <f t="shared" si="2"/>
        <v>7.9212389674894226</v>
      </c>
      <c r="P24" s="479">
        <v>9.34</v>
      </c>
      <c r="Q24" s="460">
        <v>9.65</v>
      </c>
      <c r="R24" s="200">
        <f t="shared" si="3"/>
        <v>9.495000000000001</v>
      </c>
      <c r="S24" s="460">
        <v>38207</v>
      </c>
      <c r="V24" s="5">
        <f t="shared" si="4"/>
        <v>7.9212389674894226</v>
      </c>
    </row>
    <row r="25" spans="1:22">
      <c r="A25" s="468">
        <v>10</v>
      </c>
      <c r="B25" s="468" t="s">
        <v>496</v>
      </c>
      <c r="C25" s="469">
        <v>38.106238426954192</v>
      </c>
      <c r="D25" s="468" t="s">
        <v>497</v>
      </c>
      <c r="E25" s="468" t="s">
        <v>498</v>
      </c>
      <c r="F25" s="470">
        <v>5.4378724998795702</v>
      </c>
      <c r="G25" s="470">
        <v>67.831725423172003</v>
      </c>
      <c r="H25" s="474">
        <v>330</v>
      </c>
      <c r="I25" s="439">
        <v>12</v>
      </c>
      <c r="J25" s="437" t="s">
        <v>619</v>
      </c>
      <c r="K25" s="442">
        <f t="shared" si="1"/>
        <v>4.1212389674894254</v>
      </c>
      <c r="L25" s="460">
        <v>14.9</v>
      </c>
      <c r="M25" s="413">
        <f t="shared" si="0"/>
        <v>2.2287610325105751</v>
      </c>
      <c r="N25" s="460">
        <v>1.1000000000000001</v>
      </c>
      <c r="O25" s="413">
        <f t="shared" si="2"/>
        <v>4.1212389674894254</v>
      </c>
      <c r="P25" s="479">
        <v>9.34</v>
      </c>
      <c r="Q25" s="460">
        <v>9.65</v>
      </c>
      <c r="R25" s="200">
        <f t="shared" si="3"/>
        <v>9.495000000000001</v>
      </c>
      <c r="S25" s="460">
        <v>38207</v>
      </c>
      <c r="V25" s="5">
        <f t="shared" si="4"/>
        <v>4.1212389674894254</v>
      </c>
    </row>
    <row r="26" spans="1:22">
      <c r="A26" s="468">
        <v>11</v>
      </c>
      <c r="B26" s="468" t="s">
        <v>493</v>
      </c>
      <c r="C26" s="469">
        <v>41.823460741855342</v>
      </c>
      <c r="D26" s="468" t="s">
        <v>494</v>
      </c>
      <c r="E26" s="468" t="s">
        <v>495</v>
      </c>
      <c r="F26" s="470">
        <v>3.6053830302762551</v>
      </c>
      <c r="G26" s="470">
        <v>71.437108453448261</v>
      </c>
      <c r="H26" s="474">
        <v>330</v>
      </c>
      <c r="I26" s="439">
        <v>12</v>
      </c>
      <c r="J26" s="437" t="s">
        <v>620</v>
      </c>
      <c r="K26" s="442">
        <f t="shared" si="1"/>
        <v>2.2212389674894251</v>
      </c>
      <c r="L26" s="460">
        <v>13</v>
      </c>
      <c r="M26" s="413">
        <f t="shared" si="0"/>
        <v>2.2287610325105751</v>
      </c>
      <c r="N26" s="460">
        <v>1.1000000000000001</v>
      </c>
      <c r="O26" s="413">
        <f t="shared" si="2"/>
        <v>2.2212389674894251</v>
      </c>
      <c r="P26" s="479">
        <v>9.34</v>
      </c>
      <c r="Q26" s="460">
        <v>9.65</v>
      </c>
      <c r="R26" s="200">
        <f t="shared" si="3"/>
        <v>9.495000000000001</v>
      </c>
      <c r="S26" s="460">
        <v>38207</v>
      </c>
      <c r="V26" s="5">
        <f t="shared" si="4"/>
        <v>2.2212389674894251</v>
      </c>
    </row>
    <row r="27" spans="1:22">
      <c r="A27" s="468">
        <v>12</v>
      </c>
      <c r="B27" s="468" t="s">
        <v>490</v>
      </c>
      <c r="C27" s="469">
        <v>41.318453310045065</v>
      </c>
      <c r="D27" s="468" t="s">
        <v>491</v>
      </c>
      <c r="E27" s="468" t="s">
        <v>492</v>
      </c>
      <c r="F27" s="470">
        <v>4.7034963066669588</v>
      </c>
      <c r="G27" s="470">
        <v>76.140604760115224</v>
      </c>
      <c r="H27" s="474">
        <v>330</v>
      </c>
      <c r="I27" s="439">
        <v>12</v>
      </c>
      <c r="J27" s="437" t="s">
        <v>621</v>
      </c>
      <c r="K27" s="442">
        <f t="shared" si="1"/>
        <v>2.021238967489424</v>
      </c>
      <c r="L27" s="460">
        <v>13.2</v>
      </c>
      <c r="M27" s="413">
        <f t="shared" si="0"/>
        <v>2.2287610325105751</v>
      </c>
      <c r="N27" s="460">
        <v>0.7</v>
      </c>
      <c r="O27" s="413">
        <f t="shared" si="2"/>
        <v>2.021238967489424</v>
      </c>
      <c r="P27" s="479">
        <v>9.34</v>
      </c>
      <c r="Q27" s="460">
        <v>9.65</v>
      </c>
      <c r="R27" s="200">
        <f t="shared" si="3"/>
        <v>9.495000000000001</v>
      </c>
      <c r="S27" s="460">
        <v>38207</v>
      </c>
      <c r="V27" s="5">
        <f t="shared" si="4"/>
        <v>2.021238967489424</v>
      </c>
    </row>
    <row r="28" spans="1:22">
      <c r="A28" s="468">
        <v>13</v>
      </c>
      <c r="B28" s="468" t="s">
        <v>487</v>
      </c>
      <c r="C28" s="469">
        <v>39.22311354642337</v>
      </c>
      <c r="D28" s="468" t="s">
        <v>488</v>
      </c>
      <c r="E28" s="468" t="s">
        <v>489</v>
      </c>
      <c r="F28" s="470">
        <v>2.3763269680858983</v>
      </c>
      <c r="G28" s="470">
        <v>78.516931728201115</v>
      </c>
      <c r="H28" s="489">
        <v>329330</v>
      </c>
      <c r="I28" s="439">
        <v>12</v>
      </c>
      <c r="J28" s="437" t="s">
        <v>622</v>
      </c>
      <c r="K28" s="442">
        <f t="shared" si="1"/>
        <v>1.8212389674894247</v>
      </c>
      <c r="L28" s="460">
        <v>13</v>
      </c>
      <c r="M28" s="413">
        <f t="shared" si="0"/>
        <v>2.2287610325105751</v>
      </c>
      <c r="N28" s="460">
        <v>0.7</v>
      </c>
      <c r="O28" s="413">
        <f t="shared" si="2"/>
        <v>1.8212389674894247</v>
      </c>
      <c r="P28" s="479">
        <v>9.34</v>
      </c>
      <c r="Q28" s="460">
        <v>9.65</v>
      </c>
      <c r="R28" s="200">
        <f t="shared" si="3"/>
        <v>9.495000000000001</v>
      </c>
      <c r="S28" s="460">
        <v>38207</v>
      </c>
      <c r="V28" s="5">
        <f t="shared" si="4"/>
        <v>1.8212389674894247</v>
      </c>
    </row>
    <row r="29" spans="1:22">
      <c r="A29" s="468">
        <v>14</v>
      </c>
      <c r="B29" s="468" t="s">
        <v>484</v>
      </c>
      <c r="C29" s="469">
        <v>61.64929375220008</v>
      </c>
      <c r="D29" s="468" t="s">
        <v>485</v>
      </c>
      <c r="E29" s="468" t="s">
        <v>486</v>
      </c>
      <c r="F29" s="470">
        <v>9.2202468978636656</v>
      </c>
      <c r="G29" s="470">
        <v>87.737178626064775</v>
      </c>
      <c r="H29" s="489">
        <v>329330</v>
      </c>
      <c r="I29" s="439">
        <v>12</v>
      </c>
      <c r="J29" s="437" t="s">
        <v>623</v>
      </c>
      <c r="K29" s="442">
        <f t="shared" si="1"/>
        <v>4.7212389674894268</v>
      </c>
      <c r="L29" s="460">
        <v>16</v>
      </c>
      <c r="M29" s="413">
        <f t="shared" si="0"/>
        <v>2.2287610325105751</v>
      </c>
      <c r="N29" s="460">
        <v>0.6</v>
      </c>
      <c r="O29" s="413">
        <f t="shared" si="2"/>
        <v>4.7212389674894268</v>
      </c>
      <c r="P29" s="479">
        <v>9.34</v>
      </c>
      <c r="Q29" s="460">
        <v>9.65</v>
      </c>
      <c r="R29" s="200">
        <f t="shared" si="3"/>
        <v>9.495000000000001</v>
      </c>
      <c r="S29" s="460">
        <v>38207</v>
      </c>
      <c r="V29" s="5">
        <f t="shared" si="4"/>
        <v>4.7212389674894268</v>
      </c>
    </row>
    <row r="30" spans="1:22">
      <c r="A30" s="468">
        <v>15</v>
      </c>
      <c r="B30" s="468" t="s">
        <v>481</v>
      </c>
      <c r="C30" s="469">
        <v>71.947464363854451</v>
      </c>
      <c r="D30" s="468" t="s">
        <v>482</v>
      </c>
      <c r="E30" s="468" t="s">
        <v>483</v>
      </c>
      <c r="F30" s="470">
        <v>3.3716716967645475</v>
      </c>
      <c r="G30" s="470">
        <v>91.108850322829326</v>
      </c>
      <c r="H30" s="474">
        <v>329</v>
      </c>
      <c r="I30" s="439">
        <v>12</v>
      </c>
      <c r="J30" s="437" t="s">
        <v>624</v>
      </c>
      <c r="K30" s="442">
        <f t="shared" si="1"/>
        <v>6.021238967489424</v>
      </c>
      <c r="L30" s="460">
        <v>16.399999999999999</v>
      </c>
      <c r="M30" s="413">
        <f t="shared" si="0"/>
        <v>2.2287610325105751</v>
      </c>
      <c r="N30" s="460">
        <v>1.5</v>
      </c>
      <c r="O30" s="413">
        <f t="shared" si="2"/>
        <v>6.021238967489424</v>
      </c>
      <c r="P30" s="479">
        <v>9.34</v>
      </c>
      <c r="Q30" s="460">
        <v>9.65</v>
      </c>
      <c r="R30" s="200">
        <f t="shared" si="3"/>
        <v>9.495000000000001</v>
      </c>
      <c r="S30" s="460">
        <v>38207</v>
      </c>
      <c r="V30" s="5">
        <f t="shared" si="4"/>
        <v>6.021238967489424</v>
      </c>
    </row>
    <row r="31" spans="1:22">
      <c r="A31" s="468">
        <v>16</v>
      </c>
      <c r="B31" s="468" t="s">
        <v>478</v>
      </c>
      <c r="C31" s="469">
        <v>69.569887034512519</v>
      </c>
      <c r="D31" s="468" t="s">
        <v>479</v>
      </c>
      <c r="E31" s="468" t="s">
        <v>480</v>
      </c>
      <c r="F31" s="470">
        <v>2.1380479651401574</v>
      </c>
      <c r="G31" s="470">
        <v>93.246898287969486</v>
      </c>
      <c r="H31" s="474">
        <v>329</v>
      </c>
      <c r="I31" s="439">
        <v>12</v>
      </c>
      <c r="J31" s="437" t="s">
        <v>625</v>
      </c>
      <c r="K31" s="442">
        <f t="shared" si="1"/>
        <v>8.2212389674894268</v>
      </c>
      <c r="L31" s="460">
        <v>18.100000000000001</v>
      </c>
      <c r="M31" s="413">
        <f t="shared" si="0"/>
        <v>2.2287610325105751</v>
      </c>
      <c r="N31" s="460">
        <v>2</v>
      </c>
      <c r="O31" s="413">
        <f t="shared" si="2"/>
        <v>8.2212389674894268</v>
      </c>
      <c r="P31" s="479">
        <v>9.34</v>
      </c>
      <c r="Q31" s="460">
        <v>9.65</v>
      </c>
      <c r="R31" s="200">
        <f t="shared" si="3"/>
        <v>9.495000000000001</v>
      </c>
      <c r="S31" s="460">
        <v>38207</v>
      </c>
      <c r="V31" s="5">
        <f t="shared" si="4"/>
        <v>8.2212389674894268</v>
      </c>
    </row>
    <row r="32" spans="1:22">
      <c r="A32" s="468">
        <v>17</v>
      </c>
      <c r="B32" s="468" t="s">
        <v>475</v>
      </c>
      <c r="C32" s="469">
        <v>54.786349526230964</v>
      </c>
      <c r="D32" s="468" t="s">
        <v>476</v>
      </c>
      <c r="E32" s="468" t="s">
        <v>477</v>
      </c>
      <c r="F32" s="470">
        <v>4.659408537289921</v>
      </c>
      <c r="G32" s="470">
        <v>97.906306825259406</v>
      </c>
      <c r="H32" s="474">
        <v>329</v>
      </c>
      <c r="I32" s="439">
        <v>12</v>
      </c>
      <c r="J32" s="437" t="s">
        <v>626</v>
      </c>
      <c r="K32" s="442">
        <f t="shared" si="1"/>
        <v>9.9212389674894261</v>
      </c>
      <c r="L32" s="460">
        <v>19.3</v>
      </c>
      <c r="M32" s="413">
        <f t="shared" si="0"/>
        <v>2.2287610325105751</v>
      </c>
      <c r="N32" s="460">
        <v>2.5</v>
      </c>
      <c r="O32" s="413">
        <f t="shared" si="2"/>
        <v>9.9212389674894261</v>
      </c>
      <c r="P32" s="479">
        <v>9.34</v>
      </c>
      <c r="Q32" s="460">
        <v>9.65</v>
      </c>
      <c r="R32" s="200">
        <f t="shared" si="3"/>
        <v>9.495000000000001</v>
      </c>
      <c r="S32" s="460">
        <v>38207</v>
      </c>
      <c r="V32" s="5">
        <f t="shared" si="4"/>
        <v>9.9212389674894261</v>
      </c>
    </row>
    <row r="33" spans="1:22">
      <c r="A33" s="468">
        <v>18</v>
      </c>
      <c r="B33" s="468" t="s">
        <v>554</v>
      </c>
      <c r="C33" s="469">
        <v>64.685511820556954</v>
      </c>
      <c r="D33" s="468" t="s">
        <v>555</v>
      </c>
      <c r="E33" s="468" t="s">
        <v>556</v>
      </c>
      <c r="F33" s="470">
        <v>4.6544460795663012</v>
      </c>
      <c r="G33" s="470">
        <v>102.5607529048257</v>
      </c>
      <c r="H33" s="474">
        <v>329</v>
      </c>
      <c r="I33" s="439">
        <v>14</v>
      </c>
      <c r="J33" s="437" t="s">
        <v>627</v>
      </c>
      <c r="K33" s="442">
        <f t="shared" si="1"/>
        <v>10.216408594638382</v>
      </c>
      <c r="L33" s="460">
        <v>20</v>
      </c>
      <c r="M33" s="413">
        <f t="shared" si="0"/>
        <v>3.0335914053616162</v>
      </c>
      <c r="N33" s="460">
        <v>2.9</v>
      </c>
      <c r="O33" s="413">
        <f t="shared" si="2"/>
        <v>10.216408594638382</v>
      </c>
      <c r="P33" s="479">
        <v>9.34</v>
      </c>
      <c r="Q33" s="460">
        <v>9.65</v>
      </c>
      <c r="R33" s="200">
        <f t="shared" si="3"/>
        <v>9.495000000000001</v>
      </c>
      <c r="S33" s="460">
        <v>38207</v>
      </c>
      <c r="V33" s="5">
        <f t="shared" si="4"/>
        <v>10.216408594638382</v>
      </c>
    </row>
    <row r="34" spans="1:22">
      <c r="A34" s="468">
        <v>19</v>
      </c>
      <c r="B34" s="468" t="s">
        <v>557</v>
      </c>
      <c r="C34" s="469">
        <v>47.577590035455394</v>
      </c>
      <c r="D34" s="468" t="s">
        <v>558</v>
      </c>
      <c r="E34" s="468" t="s">
        <v>559</v>
      </c>
      <c r="F34" s="470">
        <v>33.927282124578014</v>
      </c>
      <c r="G34" s="470">
        <v>136.4880350294037</v>
      </c>
      <c r="H34" s="474">
        <v>3959</v>
      </c>
      <c r="I34" s="439">
        <v>14</v>
      </c>
      <c r="J34" s="437" t="s">
        <v>628</v>
      </c>
      <c r="K34" s="442">
        <f t="shared" si="1"/>
        <v>16.316408594638382</v>
      </c>
      <c r="L34" s="460">
        <v>26</v>
      </c>
      <c r="M34" s="413">
        <f t="shared" si="0"/>
        <v>3.0335914053616162</v>
      </c>
      <c r="N34" s="460">
        <v>3</v>
      </c>
      <c r="O34" s="413">
        <f t="shared" si="2"/>
        <v>16.316408594638382</v>
      </c>
      <c r="P34" s="479">
        <v>9.34</v>
      </c>
      <c r="Q34" s="460">
        <v>9.65</v>
      </c>
      <c r="R34" s="200">
        <f t="shared" si="3"/>
        <v>9.495000000000001</v>
      </c>
      <c r="S34" s="460">
        <v>38207</v>
      </c>
      <c r="V34" s="5">
        <f t="shared" si="4"/>
        <v>16.316408594638382</v>
      </c>
    </row>
    <row r="35" spans="1:22">
      <c r="A35" s="468">
        <v>20</v>
      </c>
      <c r="B35" s="468" t="s">
        <v>560</v>
      </c>
      <c r="C35" s="469">
        <v>30.382172023290341</v>
      </c>
      <c r="D35" s="468" t="s">
        <v>561</v>
      </c>
      <c r="E35" s="468" t="s">
        <v>562</v>
      </c>
      <c r="F35" s="470">
        <v>680.63363000161166</v>
      </c>
      <c r="G35" s="470">
        <v>817.12166503101537</v>
      </c>
      <c r="H35" s="466">
        <v>4216</v>
      </c>
      <c r="I35" s="439">
        <v>14</v>
      </c>
      <c r="J35" s="437" t="s">
        <v>629</v>
      </c>
      <c r="K35" s="442" t="str">
        <f t="shared" si="1"/>
        <v>DW</v>
      </c>
      <c r="L35" s="460">
        <v>3776</v>
      </c>
      <c r="M35" s="413">
        <f t="shared" si="0"/>
        <v>3.0335914053616162</v>
      </c>
      <c r="N35" s="460">
        <v>0</v>
      </c>
      <c r="O35" s="413">
        <f t="shared" si="2"/>
        <v>3763.3164085946382</v>
      </c>
      <c r="P35" s="479">
        <v>9.34</v>
      </c>
      <c r="Q35" s="460">
        <v>9.65</v>
      </c>
      <c r="R35" s="200">
        <f t="shared" si="3"/>
        <v>9.495000000000001</v>
      </c>
      <c r="S35" s="460">
        <v>38207</v>
      </c>
      <c r="V35" s="5" t="str">
        <f t="shared" si="4"/>
        <v>DW</v>
      </c>
    </row>
    <row r="36" spans="1:22">
      <c r="A36" s="468">
        <v>21</v>
      </c>
      <c r="B36" s="468" t="s">
        <v>563</v>
      </c>
      <c r="C36" s="469">
        <v>30.930034324718253</v>
      </c>
      <c r="D36" s="468" t="s">
        <v>564</v>
      </c>
      <c r="E36" s="468" t="s">
        <v>565</v>
      </c>
      <c r="F36" s="470">
        <v>190.32335776453758</v>
      </c>
      <c r="G36" s="470">
        <v>1007.445022795553</v>
      </c>
      <c r="H36" s="466">
        <v>4216</v>
      </c>
      <c r="I36" s="439">
        <v>14</v>
      </c>
      <c r="J36" s="437" t="s">
        <v>630</v>
      </c>
      <c r="K36" s="442" t="str">
        <f t="shared" si="1"/>
        <v>DW</v>
      </c>
      <c r="L36" s="460">
        <v>5330</v>
      </c>
      <c r="M36" s="413">
        <f t="shared" si="0"/>
        <v>3.0335914053616162</v>
      </c>
      <c r="N36" s="460">
        <v>0</v>
      </c>
      <c r="O36" s="413">
        <f t="shared" si="2"/>
        <v>5317.3164085946382</v>
      </c>
      <c r="P36" s="479">
        <v>9.34</v>
      </c>
      <c r="Q36" s="460">
        <v>9.65</v>
      </c>
      <c r="R36" s="200">
        <f t="shared" si="3"/>
        <v>9.495000000000001</v>
      </c>
      <c r="S36" s="460">
        <v>38207</v>
      </c>
      <c r="V36" s="5" t="str">
        <f t="shared" si="4"/>
        <v>DW</v>
      </c>
    </row>
    <row r="37" spans="1:22">
      <c r="A37" s="468">
        <v>22</v>
      </c>
      <c r="B37" s="468" t="s">
        <v>563</v>
      </c>
      <c r="C37" s="469">
        <v>32.982582242499326</v>
      </c>
      <c r="D37" s="468" t="s">
        <v>566</v>
      </c>
      <c r="E37" s="468" t="s">
        <v>567</v>
      </c>
      <c r="F37" s="486">
        <v>1034.5006229158541</v>
      </c>
      <c r="G37" s="470">
        <v>2041.945645711407</v>
      </c>
      <c r="H37" s="466">
        <v>4115</v>
      </c>
      <c r="I37" s="439">
        <v>14</v>
      </c>
      <c r="J37" s="437" t="s">
        <v>631</v>
      </c>
      <c r="K37" s="442" t="str">
        <f t="shared" si="1"/>
        <v>DW</v>
      </c>
      <c r="L37" s="460">
        <v>4584</v>
      </c>
      <c r="M37" s="413">
        <f t="shared" si="0"/>
        <v>3.0335914053616162</v>
      </c>
      <c r="N37" s="460">
        <v>0</v>
      </c>
      <c r="O37" s="413">
        <f t="shared" si="2"/>
        <v>4571.3164085946382</v>
      </c>
      <c r="P37" s="479">
        <v>9.34</v>
      </c>
      <c r="Q37" s="460">
        <v>9.65</v>
      </c>
      <c r="R37" s="200">
        <f t="shared" si="3"/>
        <v>9.495000000000001</v>
      </c>
      <c r="S37" s="460">
        <v>38207</v>
      </c>
      <c r="V37" s="5" t="str">
        <f t="shared" si="4"/>
        <v>DW</v>
      </c>
    </row>
    <row r="38" spans="1:22">
      <c r="A38" s="468">
        <v>23</v>
      </c>
      <c r="B38" s="468" t="s">
        <v>563</v>
      </c>
      <c r="C38" s="469">
        <v>36.123015916319297</v>
      </c>
      <c r="D38" s="468" t="s">
        <v>568</v>
      </c>
      <c r="E38" s="468" t="s">
        <v>569</v>
      </c>
      <c r="F38" s="470">
        <v>440.54895067031106</v>
      </c>
      <c r="G38" s="470">
        <v>2482.4945963817181</v>
      </c>
      <c r="H38" s="466">
        <v>4115</v>
      </c>
      <c r="I38" s="439">
        <v>14</v>
      </c>
      <c r="J38" s="437" t="s">
        <v>632</v>
      </c>
      <c r="K38" s="442" t="str">
        <f t="shared" si="1"/>
        <v>DW</v>
      </c>
      <c r="L38" s="460">
        <v>4060</v>
      </c>
      <c r="M38" s="413">
        <f t="shared" si="0"/>
        <v>3.0335914053616162</v>
      </c>
      <c r="N38" s="460">
        <v>0</v>
      </c>
      <c r="O38" s="413">
        <f t="shared" si="2"/>
        <v>4047.3164085946382</v>
      </c>
      <c r="P38" s="479">
        <v>9.34</v>
      </c>
      <c r="Q38" s="460">
        <v>9.65</v>
      </c>
      <c r="R38" s="200">
        <f t="shared" si="3"/>
        <v>9.495000000000001</v>
      </c>
      <c r="S38" s="460">
        <v>38207</v>
      </c>
      <c r="V38" s="5" t="str">
        <f t="shared" si="4"/>
        <v>DW</v>
      </c>
    </row>
    <row r="39" spans="1:22">
      <c r="A39" s="468">
        <v>24</v>
      </c>
      <c r="B39" s="468" t="s">
        <v>563</v>
      </c>
      <c r="C39" s="469">
        <v>38.870623779275107</v>
      </c>
      <c r="D39" s="468" t="s">
        <v>570</v>
      </c>
      <c r="E39" s="468" t="s">
        <v>571</v>
      </c>
      <c r="F39" s="470">
        <v>388.98123724541813</v>
      </c>
      <c r="G39" s="470">
        <v>2871.4758336271361</v>
      </c>
      <c r="H39" s="466">
        <v>4103</v>
      </c>
      <c r="I39" s="439">
        <v>14</v>
      </c>
      <c r="J39" s="437" t="s">
        <v>633</v>
      </c>
      <c r="K39" s="442" t="str">
        <f t="shared" si="1"/>
        <v>DW</v>
      </c>
      <c r="L39" s="460">
        <v>3667</v>
      </c>
      <c r="M39" s="413">
        <f t="shared" si="0"/>
        <v>3.0335914053616162</v>
      </c>
      <c r="N39" s="460">
        <v>0</v>
      </c>
      <c r="O39" s="413">
        <f t="shared" si="2"/>
        <v>3654.3164085946382</v>
      </c>
      <c r="P39" s="479">
        <v>9.34</v>
      </c>
      <c r="Q39" s="460">
        <v>9.65</v>
      </c>
      <c r="R39" s="200">
        <f t="shared" si="3"/>
        <v>9.495000000000001</v>
      </c>
      <c r="S39" s="460">
        <v>38207</v>
      </c>
      <c r="V39" s="5" t="str">
        <f t="shared" si="4"/>
        <v>DW</v>
      </c>
    </row>
    <row r="40" spans="1:22">
      <c r="A40" s="468">
        <v>25</v>
      </c>
      <c r="B40" s="468" t="s">
        <v>563</v>
      </c>
      <c r="C40" s="469">
        <v>41.883059232087362</v>
      </c>
      <c r="D40" s="468" t="s">
        <v>572</v>
      </c>
      <c r="E40" s="468" t="s">
        <v>573</v>
      </c>
      <c r="F40" s="470">
        <v>343.20690549922966</v>
      </c>
      <c r="G40" s="470">
        <v>3214.682739126366</v>
      </c>
      <c r="H40" s="466">
        <v>4103</v>
      </c>
      <c r="I40" s="439">
        <v>14</v>
      </c>
      <c r="J40" s="437" t="s">
        <v>634</v>
      </c>
      <c r="K40" s="442" t="str">
        <f t="shared" si="1"/>
        <v>DW</v>
      </c>
      <c r="L40" s="460">
        <v>4278</v>
      </c>
      <c r="M40" s="413">
        <f t="shared" si="0"/>
        <v>3.0335914053616162</v>
      </c>
      <c r="N40" s="460">
        <v>0</v>
      </c>
      <c r="O40" s="413">
        <f t="shared" si="2"/>
        <v>4265.3164085946382</v>
      </c>
      <c r="P40" s="479">
        <v>9.34</v>
      </c>
      <c r="Q40" s="460">
        <v>9.65</v>
      </c>
      <c r="R40" s="200">
        <f t="shared" si="3"/>
        <v>9.495000000000001</v>
      </c>
      <c r="S40" s="460">
        <v>38207</v>
      </c>
      <c r="V40" s="5" t="str">
        <f t="shared" si="4"/>
        <v>DW</v>
      </c>
    </row>
    <row r="41" spans="1:22">
      <c r="A41" s="468">
        <v>26</v>
      </c>
      <c r="B41" s="468" t="s">
        <v>563</v>
      </c>
      <c r="C41" s="469">
        <v>45.279089726149039</v>
      </c>
      <c r="D41" s="468" t="s">
        <v>574</v>
      </c>
      <c r="E41" s="468" t="s">
        <v>575</v>
      </c>
      <c r="F41" s="470">
        <v>303.12618312537023</v>
      </c>
      <c r="G41" s="470">
        <v>3517.808922251736</v>
      </c>
      <c r="H41" s="466">
        <v>1104</v>
      </c>
      <c r="I41" s="439">
        <v>14</v>
      </c>
      <c r="J41" s="437" t="s">
        <v>635</v>
      </c>
      <c r="K41" s="442" t="str">
        <f t="shared" si="1"/>
        <v>DW</v>
      </c>
      <c r="L41" s="460">
        <v>4190</v>
      </c>
      <c r="M41" s="413">
        <f t="shared" si="0"/>
        <v>3.0335914053616162</v>
      </c>
      <c r="N41" s="460">
        <v>0</v>
      </c>
      <c r="O41" s="413">
        <f t="shared" si="2"/>
        <v>4177.3164085946382</v>
      </c>
      <c r="P41" s="479">
        <v>9.34</v>
      </c>
      <c r="Q41" s="460">
        <v>9.65</v>
      </c>
      <c r="R41" s="200">
        <f t="shared" si="3"/>
        <v>9.495000000000001</v>
      </c>
      <c r="S41" s="460">
        <v>38207</v>
      </c>
      <c r="V41" s="5" t="str">
        <f t="shared" si="4"/>
        <v>DW</v>
      </c>
    </row>
    <row r="42" spans="1:22">
      <c r="A42" s="468">
        <v>27</v>
      </c>
      <c r="B42" s="468" t="s">
        <v>576</v>
      </c>
      <c r="C42" s="469">
        <v>48.580120068377063</v>
      </c>
      <c r="D42" s="468" t="s">
        <v>577</v>
      </c>
      <c r="E42" s="468" t="s">
        <v>578</v>
      </c>
      <c r="F42" s="470">
        <v>229.87429476734741</v>
      </c>
      <c r="G42" s="470">
        <v>3747.6832170190833</v>
      </c>
      <c r="H42" s="466">
        <v>2643</v>
      </c>
      <c r="I42" s="439">
        <v>14</v>
      </c>
      <c r="J42" s="437" t="s">
        <v>636</v>
      </c>
      <c r="K42" s="442" t="str">
        <f t="shared" si="1"/>
        <v>DW</v>
      </c>
      <c r="L42" s="460">
        <v>115</v>
      </c>
      <c r="M42" s="413">
        <f t="shared" si="0"/>
        <v>3.0335914053616162</v>
      </c>
      <c r="N42" s="460">
        <v>0</v>
      </c>
      <c r="O42" s="413">
        <f t="shared" si="2"/>
        <v>102.31640859463839</v>
      </c>
      <c r="P42" s="479">
        <v>9.34</v>
      </c>
      <c r="Q42" s="460">
        <v>9.65</v>
      </c>
      <c r="R42" s="200">
        <f t="shared" si="3"/>
        <v>9.495000000000001</v>
      </c>
      <c r="S42" s="460">
        <v>38207</v>
      </c>
      <c r="V42" s="5" t="str">
        <f t="shared" si="4"/>
        <v>DW</v>
      </c>
    </row>
    <row r="43" spans="1:22">
      <c r="A43" s="468">
        <v>28</v>
      </c>
      <c r="B43" s="468" t="s">
        <v>576</v>
      </c>
      <c r="C43" s="469">
        <v>32.025010357818829</v>
      </c>
      <c r="D43" s="468" t="s">
        <v>579</v>
      </c>
      <c r="E43" s="468" t="s">
        <v>580</v>
      </c>
      <c r="F43" s="470">
        <v>10.62347301933932</v>
      </c>
      <c r="G43" s="470">
        <v>3758.3066900384224</v>
      </c>
      <c r="H43" s="466">
        <v>2647</v>
      </c>
      <c r="I43" s="439">
        <v>14</v>
      </c>
      <c r="J43" s="437" t="s">
        <v>637</v>
      </c>
      <c r="K43" s="442" t="str">
        <f t="shared" si="1"/>
        <v>DW</v>
      </c>
      <c r="L43" s="460">
        <v>104</v>
      </c>
      <c r="M43" s="413">
        <f t="shared" si="0"/>
        <v>3.0335914053616162</v>
      </c>
      <c r="N43" s="460">
        <v>0</v>
      </c>
      <c r="O43" s="413">
        <f t="shared" si="2"/>
        <v>91.316408594638389</v>
      </c>
      <c r="P43" s="479">
        <v>9.34</v>
      </c>
      <c r="Q43" s="460">
        <v>9.65</v>
      </c>
      <c r="R43" s="200">
        <f t="shared" si="3"/>
        <v>9.495000000000001</v>
      </c>
      <c r="S43" s="460">
        <v>38207</v>
      </c>
      <c r="V43" s="5" t="str">
        <f t="shared" si="4"/>
        <v>DW</v>
      </c>
    </row>
    <row r="44" spans="1:22">
      <c r="A44" s="468">
        <v>29</v>
      </c>
      <c r="B44" s="468" t="s">
        <v>581</v>
      </c>
      <c r="C44" s="469">
        <v>59.102385011408373</v>
      </c>
      <c r="D44" s="468" t="s">
        <v>582</v>
      </c>
      <c r="E44" s="468" t="s">
        <v>583</v>
      </c>
      <c r="F44" s="470">
        <v>29.233933508565304</v>
      </c>
      <c r="G44" s="470">
        <v>3787.5406235469877</v>
      </c>
      <c r="H44" s="466">
        <v>2647</v>
      </c>
      <c r="I44" s="439">
        <v>14</v>
      </c>
      <c r="J44" s="437" t="s">
        <v>638</v>
      </c>
      <c r="K44" s="442" t="str">
        <f t="shared" si="1"/>
        <v>DW</v>
      </c>
      <c r="L44" s="460">
        <v>98</v>
      </c>
      <c r="M44" s="413">
        <f t="shared" si="0"/>
        <v>3.0335914053616162</v>
      </c>
      <c r="N44" s="460">
        <v>0</v>
      </c>
      <c r="O44" s="413">
        <f t="shared" si="2"/>
        <v>85.316408594638389</v>
      </c>
      <c r="P44" s="479">
        <v>9.34</v>
      </c>
      <c r="Q44" s="460">
        <v>9.65</v>
      </c>
      <c r="R44" s="200">
        <f t="shared" si="3"/>
        <v>9.495000000000001</v>
      </c>
      <c r="S44" s="460">
        <v>38207</v>
      </c>
      <c r="V44" s="5" t="str">
        <f t="shared" si="4"/>
        <v>DW</v>
      </c>
    </row>
    <row r="45" spans="1:22">
      <c r="A45" s="468">
        <v>30</v>
      </c>
      <c r="B45" s="468" t="s">
        <v>584</v>
      </c>
      <c r="C45" s="469">
        <v>59.600442048251857</v>
      </c>
      <c r="D45" s="468" t="s">
        <v>585</v>
      </c>
      <c r="E45" s="468" t="s">
        <v>586</v>
      </c>
      <c r="F45" s="470">
        <v>96.917842248298157</v>
      </c>
      <c r="G45" s="470">
        <v>3884.458465795286</v>
      </c>
      <c r="H45" s="480">
        <v>2454</v>
      </c>
      <c r="I45" s="439">
        <v>14</v>
      </c>
      <c r="J45" s="437" t="s">
        <v>639</v>
      </c>
      <c r="K45" s="442" t="str">
        <f t="shared" si="1"/>
        <v>DW</v>
      </c>
      <c r="L45" s="460">
        <v>61</v>
      </c>
      <c r="M45" s="413">
        <f t="shared" si="0"/>
        <v>3.0335914053616162</v>
      </c>
      <c r="N45" s="460">
        <v>0</v>
      </c>
      <c r="O45" s="413">
        <f t="shared" si="2"/>
        <v>48.316408594638382</v>
      </c>
      <c r="P45" s="479">
        <v>9.34</v>
      </c>
      <c r="Q45" s="460">
        <v>9.65</v>
      </c>
      <c r="R45" s="200">
        <f t="shared" si="3"/>
        <v>9.495000000000001</v>
      </c>
      <c r="S45" s="460">
        <v>38207</v>
      </c>
      <c r="V45" s="5" t="str">
        <f t="shared" si="4"/>
        <v>DW</v>
      </c>
    </row>
    <row r="46" spans="1:22">
      <c r="A46" s="468">
        <v>31</v>
      </c>
      <c r="B46" s="468" t="s">
        <v>587</v>
      </c>
      <c r="C46" s="469">
        <v>74.577310412809737</v>
      </c>
      <c r="D46" s="468" t="s">
        <v>588</v>
      </c>
      <c r="E46" s="468" t="s">
        <v>589</v>
      </c>
      <c r="F46" s="470">
        <v>152.44474222103216</v>
      </c>
      <c r="G46" s="470">
        <v>4036.9032080163183</v>
      </c>
      <c r="H46" s="480">
        <v>2451</v>
      </c>
      <c r="I46" s="439">
        <v>14</v>
      </c>
      <c r="J46" s="437" t="s">
        <v>640</v>
      </c>
      <c r="K46" s="442">
        <f t="shared" si="1"/>
        <v>20.491855231750925</v>
      </c>
      <c r="L46" s="460">
        <v>31</v>
      </c>
      <c r="M46" s="413">
        <f t="shared" si="0"/>
        <v>3.0981447682490759</v>
      </c>
      <c r="N46" s="460">
        <v>2.1</v>
      </c>
      <c r="O46" s="413">
        <f t="shared" si="2"/>
        <v>20.491855231750925</v>
      </c>
      <c r="P46" s="460">
        <v>8.9499999999999993</v>
      </c>
      <c r="Q46" s="460">
        <v>9.51</v>
      </c>
      <c r="R46" s="200">
        <f t="shared" si="3"/>
        <v>9.23</v>
      </c>
      <c r="S46" s="460">
        <v>37931</v>
      </c>
      <c r="V46" s="5">
        <f>IF(L46&lt;=50,O46,"DW")</f>
        <v>20.491855231750925</v>
      </c>
    </row>
    <row r="47" spans="1:22">
      <c r="A47" s="468">
        <v>32</v>
      </c>
      <c r="B47" s="468" t="s">
        <v>587</v>
      </c>
      <c r="C47" s="469">
        <v>51.285526201358699</v>
      </c>
      <c r="D47" s="468" t="s">
        <v>590</v>
      </c>
      <c r="E47" s="468" t="s">
        <v>591</v>
      </c>
      <c r="F47" s="470">
        <v>20.007614577824103</v>
      </c>
      <c r="G47" s="470">
        <v>4056.9108225941422</v>
      </c>
      <c r="H47" s="466">
        <v>1892</v>
      </c>
      <c r="I47" s="439">
        <v>14</v>
      </c>
      <c r="J47" s="437" t="s">
        <v>641</v>
      </c>
      <c r="K47" s="442">
        <f t="shared" si="1"/>
        <v>23.591855231750927</v>
      </c>
      <c r="L47" s="460">
        <v>34</v>
      </c>
      <c r="M47" s="413">
        <f t="shared" si="0"/>
        <v>3.0981447682490759</v>
      </c>
      <c r="N47" s="460">
        <v>2.2000000000000002</v>
      </c>
      <c r="O47" s="413">
        <f t="shared" si="2"/>
        <v>23.591855231750927</v>
      </c>
      <c r="P47" s="460">
        <v>8.9499999999999993</v>
      </c>
      <c r="Q47" s="460">
        <v>9.51</v>
      </c>
      <c r="R47" s="200">
        <f t="shared" si="3"/>
        <v>9.23</v>
      </c>
      <c r="S47" s="460">
        <v>37931</v>
      </c>
      <c r="V47" s="5">
        <f t="shared" si="4"/>
        <v>23.591855231750927</v>
      </c>
    </row>
    <row r="48" spans="1:22">
      <c r="A48" s="468">
        <v>33</v>
      </c>
      <c r="B48" s="468" t="s">
        <v>592</v>
      </c>
      <c r="C48" s="469">
        <v>16.30092601045056</v>
      </c>
      <c r="D48" s="468" t="s">
        <v>593</v>
      </c>
      <c r="E48" s="468" t="s">
        <v>594</v>
      </c>
      <c r="F48" s="470">
        <v>13.559665833659583</v>
      </c>
      <c r="G48" s="470">
        <v>4070.4704884278017</v>
      </c>
      <c r="H48" s="466">
        <v>1892</v>
      </c>
      <c r="I48" s="439">
        <v>14</v>
      </c>
      <c r="J48" s="437" t="s">
        <v>642</v>
      </c>
      <c r="K48" s="442">
        <f t="shared" si="1"/>
        <v>40.191855231750921</v>
      </c>
      <c r="L48" s="460">
        <v>50</v>
      </c>
      <c r="M48" s="413">
        <f t="shared" si="0"/>
        <v>3.0981447682490759</v>
      </c>
      <c r="N48" s="460">
        <v>2.8</v>
      </c>
      <c r="O48" s="413">
        <f t="shared" si="2"/>
        <v>40.191855231750921</v>
      </c>
      <c r="P48" s="460">
        <v>8.9499999999999993</v>
      </c>
      <c r="Q48" s="460">
        <v>9.51</v>
      </c>
      <c r="R48" s="200">
        <f t="shared" si="3"/>
        <v>9.23</v>
      </c>
      <c r="S48" s="460">
        <v>37931</v>
      </c>
      <c r="V48" s="5">
        <f t="shared" si="4"/>
        <v>40.191855231750921</v>
      </c>
    </row>
    <row r="49" spans="1:22">
      <c r="A49" s="468">
        <v>34</v>
      </c>
      <c r="B49" s="468" t="s">
        <v>595</v>
      </c>
      <c r="C49" s="469">
        <v>45.532233352415865</v>
      </c>
      <c r="D49" s="468" t="s">
        <v>596</v>
      </c>
      <c r="E49" s="468" t="s">
        <v>597</v>
      </c>
      <c r="F49" s="470">
        <v>18.57946681559309</v>
      </c>
      <c r="G49" s="470">
        <v>4089.0499552433948</v>
      </c>
      <c r="H49" s="490">
        <v>189323</v>
      </c>
      <c r="I49" s="439">
        <v>14</v>
      </c>
      <c r="J49" s="437" t="s">
        <v>643</v>
      </c>
      <c r="K49" s="442">
        <f t="shared" si="1"/>
        <v>24.391855231750924</v>
      </c>
      <c r="L49" s="460">
        <v>32</v>
      </c>
      <c r="M49" s="413">
        <f t="shared" si="0"/>
        <v>3.0981447682490759</v>
      </c>
      <c r="N49" s="460">
        <v>5</v>
      </c>
      <c r="O49" s="413">
        <f t="shared" si="2"/>
        <v>24.391855231750924</v>
      </c>
      <c r="P49" s="460">
        <v>8.9499999999999993</v>
      </c>
      <c r="Q49" s="460">
        <v>9.51</v>
      </c>
      <c r="R49" s="200">
        <f t="shared" si="3"/>
        <v>9.23</v>
      </c>
      <c r="S49" s="460">
        <v>37931</v>
      </c>
      <c r="V49" s="5">
        <f t="shared" si="4"/>
        <v>24.391855231750924</v>
      </c>
    </row>
    <row r="50" spans="1:22">
      <c r="A50" s="468">
        <v>35</v>
      </c>
      <c r="B50" s="468" t="s">
        <v>598</v>
      </c>
      <c r="C50" s="469">
        <v>62.704576785055892</v>
      </c>
      <c r="D50" s="468" t="s">
        <v>599</v>
      </c>
      <c r="E50" s="468" t="s">
        <v>600</v>
      </c>
      <c r="F50" s="470">
        <v>13.099425522321377</v>
      </c>
      <c r="G50" s="470">
        <v>4102.1493807657162</v>
      </c>
      <c r="H50" s="466">
        <v>323</v>
      </c>
      <c r="I50" s="439">
        <v>14</v>
      </c>
      <c r="J50" s="437" t="s">
        <v>644</v>
      </c>
      <c r="K50" s="442">
        <f t="shared" si="1"/>
        <v>22.691855231750921</v>
      </c>
      <c r="L50" s="460">
        <v>30</v>
      </c>
      <c r="M50" s="413">
        <f t="shared" si="0"/>
        <v>3.0981447682490759</v>
      </c>
      <c r="N50" s="460">
        <v>5.3</v>
      </c>
      <c r="O50" s="413">
        <f t="shared" si="2"/>
        <v>22.691855231750921</v>
      </c>
      <c r="P50" s="460">
        <v>8.9499999999999993</v>
      </c>
      <c r="Q50" s="460">
        <v>9.51</v>
      </c>
      <c r="R50" s="200">
        <f t="shared" si="3"/>
        <v>9.23</v>
      </c>
      <c r="S50" s="460">
        <v>37931</v>
      </c>
      <c r="V50" s="5">
        <f t="shared" si="4"/>
        <v>22.691855231750921</v>
      </c>
    </row>
    <row r="51" spans="1:22">
      <c r="A51" s="468">
        <v>36</v>
      </c>
      <c r="B51" s="468" t="s">
        <v>601</v>
      </c>
      <c r="C51" s="469">
        <v>14.313217706272225</v>
      </c>
      <c r="D51" s="468" t="s">
        <v>602</v>
      </c>
      <c r="E51" s="468" t="s">
        <v>603</v>
      </c>
      <c r="F51" s="470">
        <v>13.949394900103808</v>
      </c>
      <c r="G51" s="470">
        <v>4116.0987756658196</v>
      </c>
      <c r="H51" s="491" t="s">
        <v>846</v>
      </c>
      <c r="I51" s="439">
        <v>14</v>
      </c>
      <c r="J51" s="437" t="s">
        <v>645</v>
      </c>
      <c r="K51" s="442">
        <f t="shared" si="1"/>
        <v>21.191855231750921</v>
      </c>
      <c r="L51" s="460">
        <v>28.5</v>
      </c>
      <c r="M51" s="413">
        <f t="shared" si="0"/>
        <v>3.0981447682490759</v>
      </c>
      <c r="N51" s="460">
        <v>5.3</v>
      </c>
      <c r="O51" s="413">
        <f t="shared" si="2"/>
        <v>21.191855231750921</v>
      </c>
      <c r="P51" s="460">
        <v>8.9499999999999993</v>
      </c>
      <c r="Q51" s="460">
        <v>9.51</v>
      </c>
      <c r="R51" s="200">
        <f t="shared" si="3"/>
        <v>9.23</v>
      </c>
      <c r="S51" s="460">
        <v>37931</v>
      </c>
      <c r="V51" s="5">
        <f t="shared" si="4"/>
        <v>21.191855231750921</v>
      </c>
    </row>
    <row r="52" spans="1:22">
      <c r="A52" s="468">
        <v>37</v>
      </c>
      <c r="B52" s="468" t="s">
        <v>604</v>
      </c>
      <c r="C52" s="469">
        <v>40.757544223505725</v>
      </c>
      <c r="D52" s="468" t="s">
        <v>605</v>
      </c>
      <c r="E52" s="468" t="s">
        <v>606</v>
      </c>
      <c r="F52" s="470">
        <v>25.775752723696232</v>
      </c>
      <c r="G52" s="470">
        <v>4141.8745283895159</v>
      </c>
      <c r="H52" s="491" t="s">
        <v>846</v>
      </c>
      <c r="I52" s="439">
        <v>14</v>
      </c>
      <c r="J52" s="437" t="s">
        <v>646</v>
      </c>
      <c r="K52" s="442">
        <f t="shared" si="1"/>
        <v>22.891855231750924</v>
      </c>
      <c r="L52" s="460">
        <v>30.5</v>
      </c>
      <c r="M52" s="413">
        <f t="shared" si="0"/>
        <v>3.0981447682490759</v>
      </c>
      <c r="N52" s="460">
        <v>5</v>
      </c>
      <c r="O52" s="413">
        <f t="shared" si="2"/>
        <v>22.891855231750924</v>
      </c>
      <c r="P52" s="460">
        <v>8.9499999999999993</v>
      </c>
      <c r="Q52" s="460">
        <v>9.51</v>
      </c>
      <c r="R52" s="200">
        <f t="shared" si="3"/>
        <v>9.23</v>
      </c>
      <c r="S52" s="460">
        <v>37931</v>
      </c>
      <c r="V52" s="5">
        <f t="shared" si="4"/>
        <v>22.891855231750924</v>
      </c>
    </row>
    <row r="53" spans="1:22">
      <c r="A53" s="468">
        <v>38</v>
      </c>
      <c r="B53" s="468" t="s">
        <v>607</v>
      </c>
      <c r="C53" s="469">
        <v>4.9795153190045367</v>
      </c>
      <c r="D53" s="468" t="s">
        <v>608</v>
      </c>
      <c r="E53" s="468" t="s">
        <v>609</v>
      </c>
      <c r="F53" s="470">
        <v>24.926923350691251</v>
      </c>
      <c r="G53" s="470">
        <v>4166.8014517402071</v>
      </c>
      <c r="H53" s="245" t="s">
        <v>846</v>
      </c>
      <c r="I53" s="439">
        <v>14</v>
      </c>
      <c r="J53" s="437" t="s">
        <v>647</v>
      </c>
      <c r="K53" s="442">
        <f t="shared" si="1"/>
        <v>26.291855231750922</v>
      </c>
      <c r="L53" s="460">
        <v>36</v>
      </c>
      <c r="M53" s="413">
        <f t="shared" ref="M53" si="5">2*(S53/(R53*$O$13*$Q$13))*((I53^2)/100)</f>
        <v>3.0981447682490759</v>
      </c>
      <c r="N53" s="460">
        <v>2.9</v>
      </c>
      <c r="O53" s="413">
        <f t="shared" si="2"/>
        <v>26.291855231750922</v>
      </c>
      <c r="P53" s="460">
        <v>8.9499999999999993</v>
      </c>
      <c r="Q53" s="460">
        <v>9.51</v>
      </c>
      <c r="R53" s="200">
        <f t="shared" si="3"/>
        <v>9.23</v>
      </c>
      <c r="S53" s="460">
        <v>37931</v>
      </c>
      <c r="V53" s="5">
        <f>IF(L53&lt;=50,O53,"DW")</f>
        <v>26.291855231750922</v>
      </c>
    </row>
    <row r="54" spans="1:22" ht="16.5" customHeight="1">
      <c r="B54" s="219" t="s">
        <v>848</v>
      </c>
      <c r="C54" s="198"/>
      <c r="D54" s="7"/>
      <c r="E54" s="465"/>
      <c r="H54" s="35"/>
      <c r="I54" s="35"/>
      <c r="J54" s="35"/>
      <c r="K54" s="249"/>
      <c r="L54" s="7"/>
    </row>
    <row r="55" spans="1:22" ht="10.5" customHeight="1">
      <c r="B55" s="219" t="s">
        <v>228</v>
      </c>
      <c r="C55" s="198"/>
      <c r="D55" s="13"/>
      <c r="E55" s="197"/>
      <c r="F55" s="5" t="s">
        <v>2</v>
      </c>
      <c r="H55" s="13"/>
      <c r="I55" s="13"/>
      <c r="J55" s="13"/>
      <c r="K55" s="212" t="s">
        <v>258</v>
      </c>
    </row>
    <row r="56" spans="1:22" ht="15.75" thickBot="1">
      <c r="B56" s="102"/>
      <c r="C56" s="218"/>
      <c r="D56" s="101"/>
      <c r="E56" s="101"/>
      <c r="F56" s="101"/>
      <c r="G56" s="101"/>
      <c r="H56" s="101"/>
      <c r="I56" s="101"/>
      <c r="J56" s="101"/>
      <c r="K56" s="166"/>
    </row>
    <row r="57" spans="1:22" ht="18.75">
      <c r="B57" s="95"/>
      <c r="C57" s="15"/>
      <c r="D57" s="217" t="s">
        <v>113</v>
      </c>
      <c r="E57" s="217"/>
      <c r="F57" s="217"/>
      <c r="G57" s="217"/>
      <c r="H57" s="217"/>
      <c r="I57" s="99" t="s">
        <v>112</v>
      </c>
      <c r="J57" s="98"/>
      <c r="K57" s="162"/>
    </row>
    <row r="58" spans="1:22" ht="15" customHeight="1">
      <c r="B58" s="95"/>
      <c r="C58" s="15"/>
      <c r="D58" s="502" t="s">
        <v>111</v>
      </c>
      <c r="E58" s="502"/>
      <c r="F58" s="502"/>
      <c r="G58" s="502"/>
      <c r="H58" s="216"/>
      <c r="I58" s="631" t="str">
        <f>'1'!K3</f>
        <v>"PAPUA"</v>
      </c>
      <c r="J58" s="718"/>
      <c r="K58" s="162"/>
    </row>
    <row r="59" spans="1:22" ht="15" customHeight="1">
      <c r="B59" s="95"/>
      <c r="C59" s="15"/>
      <c r="D59" s="502"/>
      <c r="E59" s="502"/>
      <c r="F59" s="502"/>
      <c r="G59" s="502"/>
      <c r="H59" s="216"/>
      <c r="I59" s="631"/>
      <c r="J59" s="718"/>
      <c r="K59" s="162"/>
    </row>
    <row r="60" spans="1:22" ht="15.75" thickBot="1">
      <c r="B60" s="95"/>
      <c r="C60" s="15"/>
      <c r="D60" s="7"/>
      <c r="E60" s="7"/>
      <c r="F60" s="7"/>
      <c r="G60" s="7"/>
      <c r="H60" s="7"/>
      <c r="I60" s="97" t="s">
        <v>11</v>
      </c>
      <c r="J60" s="248" t="str">
        <f>J5</f>
        <v>07.05.2017</v>
      </c>
      <c r="K60" s="162"/>
    </row>
    <row r="61" spans="1:22">
      <c r="B61" s="95"/>
      <c r="C61" s="15"/>
      <c r="D61" s="214" t="s">
        <v>109</v>
      </c>
      <c r="E61" s="214" t="s">
        <v>239</v>
      </c>
      <c r="F61" s="214"/>
      <c r="G61" s="214"/>
      <c r="H61" s="214"/>
      <c r="I61" s="214"/>
      <c r="J61" s="7"/>
      <c r="K61" s="162"/>
    </row>
    <row r="62" spans="1:22">
      <c r="B62" s="93"/>
      <c r="C62" s="213"/>
      <c r="D62" s="212" t="s">
        <v>108</v>
      </c>
      <c r="E62" s="212"/>
      <c r="F62" s="212"/>
      <c r="G62" s="212"/>
      <c r="H62" s="212"/>
      <c r="I62" s="91" t="s">
        <v>107</v>
      </c>
      <c r="J62" s="247" t="str">
        <f>J7</f>
        <v>Barcarena</v>
      </c>
      <c r="K62" s="174"/>
    </row>
    <row r="63" spans="1:22" ht="6.75" customHeight="1"/>
    <row r="64" spans="1:22">
      <c r="B64" s="745" t="str">
        <f>B9</f>
        <v xml:space="preserve">Voyage Plans - Waypoint and Calculation: Fm berth  to   berth </v>
      </c>
      <c r="C64" s="745"/>
      <c r="D64" s="745"/>
      <c r="E64" s="745"/>
      <c r="F64" s="745"/>
      <c r="G64" s="745"/>
      <c r="H64" s="745"/>
      <c r="I64" s="745"/>
      <c r="J64" s="745"/>
    </row>
    <row r="65" spans="1:22">
      <c r="B65" s="207" t="s">
        <v>263</v>
      </c>
      <c r="C65" s="206"/>
      <c r="D65" s="8"/>
      <c r="E65" s="72"/>
      <c r="G65" s="210" t="s">
        <v>236</v>
      </c>
      <c r="H65" s="209"/>
      <c r="I65" s="208"/>
      <c r="J65" s="35"/>
      <c r="K65" s="78"/>
    </row>
    <row r="66" spans="1:22">
      <c r="B66" s="207" t="s">
        <v>448</v>
      </c>
      <c r="C66" s="123"/>
      <c r="D66" s="123"/>
      <c r="E66" s="447"/>
      <c r="G66" s="232" t="s">
        <v>446</v>
      </c>
      <c r="H66" s="15"/>
      <c r="I66" s="15" t="s">
        <v>262</v>
      </c>
      <c r="J66" s="15" t="s">
        <v>243</v>
      </c>
      <c r="K66" s="74"/>
    </row>
    <row r="67" spans="1:22">
      <c r="B67" s="207" t="s">
        <v>261</v>
      </c>
      <c r="C67" s="206"/>
      <c r="D67" s="8"/>
      <c r="E67" s="72"/>
      <c r="G67" s="232" t="s">
        <v>260</v>
      </c>
      <c r="H67" s="15"/>
      <c r="I67" s="15" t="s">
        <v>259</v>
      </c>
      <c r="J67" s="15" t="s">
        <v>243</v>
      </c>
      <c r="K67" s="74"/>
    </row>
    <row r="68" spans="1:22" ht="12.75" customHeight="1">
      <c r="G68" s="244" t="s">
        <v>255</v>
      </c>
      <c r="I68" s="83" t="s">
        <v>447</v>
      </c>
      <c r="J68" s="83" t="s">
        <v>254</v>
      </c>
      <c r="K68" s="246"/>
    </row>
    <row r="69" spans="1:22" ht="24" customHeight="1">
      <c r="A69" s="744" t="s">
        <v>233</v>
      </c>
      <c r="B69" s="751"/>
      <c r="C69" s="202" t="s">
        <v>0</v>
      </c>
      <c r="D69" s="744" t="s">
        <v>232</v>
      </c>
      <c r="E69" s="704"/>
      <c r="F69" s="739" t="s">
        <v>257</v>
      </c>
      <c r="G69" s="740"/>
      <c r="H69" s="201" t="s">
        <v>230</v>
      </c>
      <c r="I69" s="739" t="s">
        <v>229</v>
      </c>
      <c r="J69" s="741"/>
      <c r="K69" s="202" t="s">
        <v>10</v>
      </c>
      <c r="L69" s="3" t="s">
        <v>3</v>
      </c>
      <c r="M69" s="1" t="s">
        <v>7</v>
      </c>
      <c r="N69" s="2" t="s">
        <v>9</v>
      </c>
      <c r="O69" s="2" t="s">
        <v>10</v>
      </c>
      <c r="P69" s="411" t="s">
        <v>12</v>
      </c>
      <c r="Q69" s="411" t="s">
        <v>8</v>
      </c>
      <c r="R69" s="411" t="s">
        <v>5</v>
      </c>
      <c r="S69" s="4" t="s">
        <v>4</v>
      </c>
    </row>
    <row r="70" spans="1:22" ht="15" customHeight="1">
      <c r="A70" s="437">
        <v>39</v>
      </c>
      <c r="B70" s="437" t="s">
        <v>648</v>
      </c>
      <c r="C70" s="487">
        <v>28.35066050865073</v>
      </c>
      <c r="D70" s="437" t="s">
        <v>649</v>
      </c>
      <c r="E70" s="437" t="s">
        <v>650</v>
      </c>
      <c r="F70" s="486">
        <v>48.588451137378065</v>
      </c>
      <c r="G70" s="486">
        <v>4215.389902877585</v>
      </c>
      <c r="H70" s="245">
        <v>1631</v>
      </c>
      <c r="I70" s="439">
        <v>14</v>
      </c>
      <c r="J70" s="437" t="s">
        <v>736</v>
      </c>
      <c r="K70" s="442">
        <f>V70</f>
        <v>12.491855231750925</v>
      </c>
      <c r="L70" s="460">
        <v>25</v>
      </c>
      <c r="M70" s="413">
        <f t="shared" ref="M70:M109" si="6">2*(S70/(R70*$O$13*$Q$13))*((I70^2)/100)</f>
        <v>3.0981447682490759</v>
      </c>
      <c r="N70" s="460">
        <v>0.1</v>
      </c>
      <c r="O70" s="413">
        <f t="shared" ref="O70:O109" si="7">(L70+N70)-(M70+Q70)</f>
        <v>12.491855231750925</v>
      </c>
      <c r="P70" s="460">
        <v>8.9499999999999993</v>
      </c>
      <c r="Q70" s="460">
        <v>9.51</v>
      </c>
      <c r="R70" s="200">
        <f t="shared" ref="R70:R71" si="8">(P70+Q70)/2</f>
        <v>9.23</v>
      </c>
      <c r="S70" s="460">
        <v>37931</v>
      </c>
      <c r="V70" s="5">
        <f>IF(L70&lt;=50,O70,"DW")</f>
        <v>12.491855231750925</v>
      </c>
    </row>
    <row r="71" spans="1:22" ht="15" customHeight="1">
      <c r="A71" s="437">
        <v>40</v>
      </c>
      <c r="B71" s="437" t="s">
        <v>651</v>
      </c>
      <c r="C71" s="487">
        <v>22.680909288500558</v>
      </c>
      <c r="D71" s="437" t="s">
        <v>652</v>
      </c>
      <c r="E71" s="437" t="s">
        <v>653</v>
      </c>
      <c r="F71" s="486">
        <v>38.208677167554249</v>
      </c>
      <c r="G71" s="486">
        <v>4253.598580045139</v>
      </c>
      <c r="H71" s="245">
        <v>1632</v>
      </c>
      <c r="I71" s="439">
        <v>14</v>
      </c>
      <c r="J71" s="437" t="s">
        <v>737</v>
      </c>
      <c r="K71" s="442">
        <f t="shared" ref="K71:K109" si="9">V71</f>
        <v>16.491855231750925</v>
      </c>
      <c r="L71" s="460">
        <v>29</v>
      </c>
      <c r="M71" s="413">
        <f t="shared" si="6"/>
        <v>3.0981447682490759</v>
      </c>
      <c r="N71" s="460">
        <v>0.1</v>
      </c>
      <c r="O71" s="413">
        <f t="shared" si="7"/>
        <v>16.491855231750925</v>
      </c>
      <c r="P71" s="460">
        <v>8.9499999999999993</v>
      </c>
      <c r="Q71" s="460">
        <v>9.51</v>
      </c>
      <c r="R71" s="200">
        <f t="shared" si="8"/>
        <v>9.23</v>
      </c>
      <c r="S71" s="460">
        <v>37931</v>
      </c>
      <c r="V71" s="5">
        <f t="shared" ref="V71:V109" si="10">IF(L71&lt;=50,O71,"DW")</f>
        <v>16.491855231750925</v>
      </c>
    </row>
    <row r="72" spans="1:22">
      <c r="A72" s="437">
        <v>41</v>
      </c>
      <c r="B72" s="437" t="s">
        <v>654</v>
      </c>
      <c r="C72" s="487">
        <v>52.72803635108113</v>
      </c>
      <c r="D72" s="437" t="s">
        <v>655</v>
      </c>
      <c r="E72" s="437" t="s">
        <v>656</v>
      </c>
      <c r="F72" s="486">
        <v>27.454821096097245</v>
      </c>
      <c r="G72" s="486">
        <v>4281.0534011412365</v>
      </c>
      <c r="H72" s="245">
        <v>1632</v>
      </c>
      <c r="I72" s="439">
        <v>14</v>
      </c>
      <c r="J72" s="437" t="s">
        <v>738</v>
      </c>
      <c r="K72" s="442">
        <f t="shared" si="9"/>
        <v>26.491855231750925</v>
      </c>
      <c r="L72" s="460">
        <v>39</v>
      </c>
      <c r="M72" s="413">
        <f t="shared" si="6"/>
        <v>3.0981447682490759</v>
      </c>
      <c r="N72" s="460">
        <v>0.1</v>
      </c>
      <c r="O72" s="413">
        <f t="shared" si="7"/>
        <v>26.491855231750925</v>
      </c>
      <c r="P72" s="460">
        <v>8.9499999999999993</v>
      </c>
      <c r="Q72" s="460">
        <v>9.51</v>
      </c>
      <c r="R72" s="200">
        <f t="shared" ref="R72:R109" si="11">(P72+Q72)/2</f>
        <v>9.23</v>
      </c>
      <c r="S72" s="460">
        <v>37931</v>
      </c>
      <c r="V72" s="5">
        <f t="shared" si="10"/>
        <v>26.491855231750925</v>
      </c>
    </row>
    <row r="73" spans="1:22">
      <c r="A73" s="437">
        <v>42</v>
      </c>
      <c r="B73" s="437" t="s">
        <v>657</v>
      </c>
      <c r="C73" s="487">
        <v>43.373527870686075</v>
      </c>
      <c r="D73" s="437" t="s">
        <v>658</v>
      </c>
      <c r="E73" s="437" t="s">
        <v>659</v>
      </c>
      <c r="F73" s="486">
        <v>13.366371793617315</v>
      </c>
      <c r="G73" s="486">
        <v>4294.4197729348534</v>
      </c>
      <c r="H73" s="245">
        <v>1632</v>
      </c>
      <c r="I73" s="439">
        <v>14</v>
      </c>
      <c r="J73" s="437" t="s">
        <v>739</v>
      </c>
      <c r="K73" s="442">
        <f t="shared" si="9"/>
        <v>28.491855231750925</v>
      </c>
      <c r="L73" s="460">
        <v>41</v>
      </c>
      <c r="M73" s="413">
        <f t="shared" si="6"/>
        <v>3.0981447682490759</v>
      </c>
      <c r="N73" s="460">
        <v>0.1</v>
      </c>
      <c r="O73" s="413">
        <f t="shared" si="7"/>
        <v>28.491855231750925</v>
      </c>
      <c r="P73" s="460">
        <v>8.9499999999999993</v>
      </c>
      <c r="Q73" s="460">
        <v>9.51</v>
      </c>
      <c r="R73" s="200">
        <f t="shared" si="11"/>
        <v>9.23</v>
      </c>
      <c r="S73" s="460">
        <v>37931</v>
      </c>
      <c r="V73" s="5">
        <f t="shared" si="10"/>
        <v>28.491855231750925</v>
      </c>
    </row>
    <row r="74" spans="1:22">
      <c r="A74" s="437">
        <v>43</v>
      </c>
      <c r="B74" s="437" t="s">
        <v>657</v>
      </c>
      <c r="C74" s="487">
        <v>10.244780216423113</v>
      </c>
      <c r="D74" s="437" t="s">
        <v>660</v>
      </c>
      <c r="E74" s="437" t="s">
        <v>661</v>
      </c>
      <c r="F74" s="486">
        <v>14.250624894250487</v>
      </c>
      <c r="G74" s="486">
        <v>4308.6703978291043</v>
      </c>
      <c r="H74" s="245">
        <v>1632</v>
      </c>
      <c r="I74" s="439">
        <v>14</v>
      </c>
      <c r="J74" s="437" t="s">
        <v>740</v>
      </c>
      <c r="K74" s="442">
        <f t="shared" si="9"/>
        <v>32.491855231750925</v>
      </c>
      <c r="L74" s="460">
        <v>45</v>
      </c>
      <c r="M74" s="413">
        <f t="shared" si="6"/>
        <v>3.0981447682490759</v>
      </c>
      <c r="N74" s="460">
        <v>0.1</v>
      </c>
      <c r="O74" s="413">
        <f t="shared" si="7"/>
        <v>32.491855231750925</v>
      </c>
      <c r="P74" s="460">
        <v>8.9499999999999993</v>
      </c>
      <c r="Q74" s="460">
        <v>9.51</v>
      </c>
      <c r="R74" s="200">
        <f t="shared" si="11"/>
        <v>9.23</v>
      </c>
      <c r="S74" s="460">
        <v>37931</v>
      </c>
      <c r="V74" s="5">
        <f t="shared" si="10"/>
        <v>32.491855231750925</v>
      </c>
    </row>
    <row r="75" spans="1:22">
      <c r="A75" s="437">
        <v>44</v>
      </c>
      <c r="B75" s="437" t="s">
        <v>662</v>
      </c>
      <c r="C75" s="487">
        <v>32.652453498923983</v>
      </c>
      <c r="D75" s="437" t="s">
        <v>663</v>
      </c>
      <c r="E75" s="437" t="s">
        <v>664</v>
      </c>
      <c r="F75" s="486">
        <v>214.20210456759256</v>
      </c>
      <c r="G75" s="486">
        <v>4522.8725023966972</v>
      </c>
      <c r="H75" s="245">
        <v>1422</v>
      </c>
      <c r="I75" s="439">
        <v>14</v>
      </c>
      <c r="J75" s="437" t="s">
        <v>741</v>
      </c>
      <c r="K75" s="442">
        <f t="shared" si="9"/>
        <v>16.491855231750925</v>
      </c>
      <c r="L75" s="460">
        <v>29</v>
      </c>
      <c r="M75" s="413">
        <f t="shared" si="6"/>
        <v>3.0981447682490759</v>
      </c>
      <c r="N75" s="460">
        <v>0.1</v>
      </c>
      <c r="O75" s="413">
        <f t="shared" si="7"/>
        <v>16.491855231750925</v>
      </c>
      <c r="P75" s="460">
        <v>8.9499999999999993</v>
      </c>
      <c r="Q75" s="460">
        <v>9.51</v>
      </c>
      <c r="R75" s="200">
        <f t="shared" si="11"/>
        <v>9.23</v>
      </c>
      <c r="S75" s="460">
        <v>37931</v>
      </c>
      <c r="V75" s="5">
        <f t="shared" si="10"/>
        <v>16.491855231750925</v>
      </c>
    </row>
    <row r="76" spans="1:22">
      <c r="A76" s="437">
        <v>45</v>
      </c>
      <c r="B76" s="437" t="s">
        <v>665</v>
      </c>
      <c r="C76" s="487">
        <v>53.265688574375005</v>
      </c>
      <c r="D76" s="437" t="s">
        <v>666</v>
      </c>
      <c r="E76" s="437" t="s">
        <v>667</v>
      </c>
      <c r="F76" s="486">
        <v>50.270036416272688</v>
      </c>
      <c r="G76" s="486">
        <v>4573.1425388129701</v>
      </c>
      <c r="H76" s="245">
        <v>1402</v>
      </c>
      <c r="I76" s="439">
        <v>14</v>
      </c>
      <c r="J76" s="437" t="s">
        <v>742</v>
      </c>
      <c r="K76" s="442">
        <f t="shared" si="9"/>
        <v>34.491855231750925</v>
      </c>
      <c r="L76" s="460">
        <v>47</v>
      </c>
      <c r="M76" s="413">
        <f t="shared" si="6"/>
        <v>3.0981447682490759</v>
      </c>
      <c r="N76" s="460">
        <v>0.1</v>
      </c>
      <c r="O76" s="413">
        <f t="shared" si="7"/>
        <v>34.491855231750925</v>
      </c>
      <c r="P76" s="460">
        <v>8.9499999999999993</v>
      </c>
      <c r="Q76" s="460">
        <v>9.51</v>
      </c>
      <c r="R76" s="200">
        <f t="shared" si="11"/>
        <v>9.23</v>
      </c>
      <c r="S76" s="460">
        <v>37931</v>
      </c>
      <c r="V76" s="5">
        <f t="shared" si="10"/>
        <v>34.491855231750925</v>
      </c>
    </row>
    <row r="77" spans="1:22">
      <c r="A77" s="437">
        <v>46</v>
      </c>
      <c r="B77" s="437" t="s">
        <v>668</v>
      </c>
      <c r="C77" s="487">
        <v>80.059803612131674</v>
      </c>
      <c r="D77" s="437" t="s">
        <v>669</v>
      </c>
      <c r="E77" s="437" t="s">
        <v>670</v>
      </c>
      <c r="F77" s="486">
        <v>43.546862909295953</v>
      </c>
      <c r="G77" s="486">
        <v>4616.6894017222658</v>
      </c>
      <c r="H77" s="245">
        <v>2107</v>
      </c>
      <c r="I77" s="439">
        <v>14</v>
      </c>
      <c r="J77" s="437" t="s">
        <v>743</v>
      </c>
      <c r="K77" s="442" t="str">
        <f t="shared" si="9"/>
        <v>DW</v>
      </c>
      <c r="L77" s="460">
        <v>70</v>
      </c>
      <c r="M77" s="413">
        <f t="shared" si="6"/>
        <v>3.0981447682490759</v>
      </c>
      <c r="N77" s="460">
        <v>0.1</v>
      </c>
      <c r="O77" s="413">
        <f t="shared" si="7"/>
        <v>57.491855231750918</v>
      </c>
      <c r="P77" s="460">
        <v>8.9499999999999993</v>
      </c>
      <c r="Q77" s="460">
        <v>9.51</v>
      </c>
      <c r="R77" s="200">
        <f t="shared" si="11"/>
        <v>9.23</v>
      </c>
      <c r="S77" s="460">
        <v>37931</v>
      </c>
      <c r="V77" s="5" t="str">
        <f t="shared" si="10"/>
        <v>DW</v>
      </c>
    </row>
    <row r="78" spans="1:22">
      <c r="A78" s="437">
        <v>47</v>
      </c>
      <c r="B78" s="437" t="s">
        <v>668</v>
      </c>
      <c r="C78" s="487">
        <v>110.03506372927485</v>
      </c>
      <c r="D78" s="437" t="s">
        <v>671</v>
      </c>
      <c r="E78" s="437" t="s">
        <v>672</v>
      </c>
      <c r="F78" s="486">
        <v>4.3883438790933393</v>
      </c>
      <c r="G78" s="486">
        <v>4621.0777456013593</v>
      </c>
      <c r="H78" s="245">
        <v>2107</v>
      </c>
      <c r="I78" s="439">
        <v>14</v>
      </c>
      <c r="J78" s="437" t="s">
        <v>744</v>
      </c>
      <c r="K78" s="442">
        <f t="shared" si="9"/>
        <v>18.491855231750925</v>
      </c>
      <c r="L78" s="460">
        <v>31</v>
      </c>
      <c r="M78" s="413">
        <f t="shared" si="6"/>
        <v>3.0981447682490759</v>
      </c>
      <c r="N78" s="460">
        <v>0.1</v>
      </c>
      <c r="O78" s="413">
        <f t="shared" si="7"/>
        <v>18.491855231750925</v>
      </c>
      <c r="P78" s="460">
        <v>8.9499999999999993</v>
      </c>
      <c r="Q78" s="460">
        <v>9.51</v>
      </c>
      <c r="R78" s="200">
        <f t="shared" si="11"/>
        <v>9.23</v>
      </c>
      <c r="S78" s="460">
        <v>37931</v>
      </c>
      <c r="V78" s="5">
        <f t="shared" si="10"/>
        <v>18.491855231750925</v>
      </c>
    </row>
    <row r="79" spans="1:22">
      <c r="A79" s="437">
        <v>48</v>
      </c>
      <c r="B79" s="437" t="s">
        <v>673</v>
      </c>
      <c r="C79" s="487">
        <v>132.89746679255452</v>
      </c>
      <c r="D79" s="437" t="s">
        <v>674</v>
      </c>
      <c r="E79" s="437" t="s">
        <v>675</v>
      </c>
      <c r="F79" s="486">
        <v>26.7979915233878</v>
      </c>
      <c r="G79" s="486">
        <v>4647.8757371247475</v>
      </c>
      <c r="H79" s="245">
        <v>2107</v>
      </c>
      <c r="I79" s="439">
        <v>14</v>
      </c>
      <c r="J79" s="437" t="s">
        <v>745</v>
      </c>
      <c r="K79" s="442">
        <f t="shared" si="9"/>
        <v>8.4918552317509253</v>
      </c>
      <c r="L79" s="460">
        <v>21</v>
      </c>
      <c r="M79" s="413">
        <f t="shared" si="6"/>
        <v>3.0981447682490759</v>
      </c>
      <c r="N79" s="460">
        <v>0.1</v>
      </c>
      <c r="O79" s="413">
        <f t="shared" si="7"/>
        <v>8.4918552317509253</v>
      </c>
      <c r="P79" s="460">
        <v>8.9499999999999993</v>
      </c>
      <c r="Q79" s="460">
        <v>9.51</v>
      </c>
      <c r="R79" s="200">
        <f t="shared" si="11"/>
        <v>9.23</v>
      </c>
      <c r="S79" s="460">
        <v>37931</v>
      </c>
      <c r="V79" s="5">
        <f t="shared" si="10"/>
        <v>8.4918552317509253</v>
      </c>
    </row>
    <row r="80" spans="1:22">
      <c r="A80" s="437">
        <v>49</v>
      </c>
      <c r="B80" s="437" t="s">
        <v>673</v>
      </c>
      <c r="C80" s="487">
        <v>160.34402553807425</v>
      </c>
      <c r="D80" s="437" t="s">
        <v>676</v>
      </c>
      <c r="E80" s="437" t="s">
        <v>677</v>
      </c>
      <c r="F80" s="486">
        <v>45.227955867389419</v>
      </c>
      <c r="G80" s="486">
        <v>4693.1036929921365</v>
      </c>
      <c r="H80" s="245">
        <v>2107</v>
      </c>
      <c r="I80" s="439">
        <v>14</v>
      </c>
      <c r="J80" s="437" t="s">
        <v>746</v>
      </c>
      <c r="K80" s="442">
        <f t="shared" si="9"/>
        <v>27.491855231750925</v>
      </c>
      <c r="L80" s="460">
        <v>40</v>
      </c>
      <c r="M80" s="413">
        <f t="shared" si="6"/>
        <v>3.0981447682490759</v>
      </c>
      <c r="N80" s="460">
        <v>0.1</v>
      </c>
      <c r="O80" s="413">
        <f t="shared" si="7"/>
        <v>27.491855231750925</v>
      </c>
      <c r="P80" s="460">
        <v>8.9499999999999993</v>
      </c>
      <c r="Q80" s="460">
        <v>9.51</v>
      </c>
      <c r="R80" s="200">
        <f t="shared" si="11"/>
        <v>9.23</v>
      </c>
      <c r="S80" s="460">
        <v>37931</v>
      </c>
      <c r="V80" s="5">
        <f t="shared" si="10"/>
        <v>27.491855231750925</v>
      </c>
    </row>
    <row r="81" spans="1:22">
      <c r="A81" s="437">
        <v>50</v>
      </c>
      <c r="B81" s="437" t="s">
        <v>673</v>
      </c>
      <c r="C81" s="487">
        <v>210.3279450576039</v>
      </c>
      <c r="D81" s="437" t="s">
        <v>678</v>
      </c>
      <c r="E81" s="437" t="s">
        <v>679</v>
      </c>
      <c r="F81" s="486">
        <v>28.443637541859154</v>
      </c>
      <c r="G81" s="486">
        <v>4721.5473305339956</v>
      </c>
      <c r="H81" s="245">
        <v>2589</v>
      </c>
      <c r="I81" s="439">
        <v>14</v>
      </c>
      <c r="J81" s="437" t="s">
        <v>747</v>
      </c>
      <c r="K81" s="442">
        <f t="shared" si="9"/>
        <v>6.3918552317509238</v>
      </c>
      <c r="L81" s="460">
        <v>18.899999999999999</v>
      </c>
      <c r="M81" s="413">
        <f t="shared" si="6"/>
        <v>3.0981447682490759</v>
      </c>
      <c r="N81" s="460">
        <v>0.1</v>
      </c>
      <c r="O81" s="413">
        <f t="shared" si="7"/>
        <v>6.3918552317509238</v>
      </c>
      <c r="P81" s="460">
        <v>8.9499999999999993</v>
      </c>
      <c r="Q81" s="460">
        <v>9.51</v>
      </c>
      <c r="R81" s="200">
        <f t="shared" si="11"/>
        <v>9.23</v>
      </c>
      <c r="S81" s="460">
        <v>37931</v>
      </c>
      <c r="V81" s="5">
        <f t="shared" si="10"/>
        <v>6.3918552317509238</v>
      </c>
    </row>
    <row r="82" spans="1:22">
      <c r="A82" s="437">
        <v>51</v>
      </c>
      <c r="B82" s="437" t="s">
        <v>673</v>
      </c>
      <c r="C82" s="487">
        <v>208.62392257683604</v>
      </c>
      <c r="D82" s="437" t="s">
        <v>680</v>
      </c>
      <c r="E82" s="437" t="s">
        <v>681</v>
      </c>
      <c r="F82" s="486">
        <v>11.758031442376714</v>
      </c>
      <c r="G82" s="486">
        <v>4733.3053619763723</v>
      </c>
      <c r="H82" s="245">
        <v>2589</v>
      </c>
      <c r="I82" s="439">
        <v>14</v>
      </c>
      <c r="J82" s="437" t="s">
        <v>748</v>
      </c>
      <c r="K82" s="442">
        <f t="shared" si="9"/>
        <v>7.4918552317509253</v>
      </c>
      <c r="L82" s="460">
        <v>20</v>
      </c>
      <c r="M82" s="413">
        <f t="shared" si="6"/>
        <v>3.0981447682490759</v>
      </c>
      <c r="N82" s="460">
        <v>0.1</v>
      </c>
      <c r="O82" s="413">
        <f t="shared" si="7"/>
        <v>7.4918552317509253</v>
      </c>
      <c r="P82" s="460">
        <v>8.9499999999999993</v>
      </c>
      <c r="Q82" s="460">
        <v>9.51</v>
      </c>
      <c r="R82" s="200">
        <f t="shared" si="11"/>
        <v>9.23</v>
      </c>
      <c r="S82" s="460">
        <v>37931</v>
      </c>
      <c r="V82" s="5">
        <f t="shared" si="10"/>
        <v>7.4918552317509253</v>
      </c>
    </row>
    <row r="83" spans="1:22">
      <c r="A83" s="437">
        <v>52</v>
      </c>
      <c r="B83" s="437" t="s">
        <v>673</v>
      </c>
      <c r="C83" s="487">
        <v>225.91014410987816</v>
      </c>
      <c r="D83" s="437" t="s">
        <v>682</v>
      </c>
      <c r="E83" s="437" t="s">
        <v>683</v>
      </c>
      <c r="F83" s="486">
        <v>6.1925420688665076</v>
      </c>
      <c r="G83" s="486">
        <v>4739.497904045239</v>
      </c>
      <c r="H83" s="245">
        <v>2589</v>
      </c>
      <c r="I83" s="439">
        <v>14</v>
      </c>
      <c r="J83" s="437" t="s">
        <v>749</v>
      </c>
      <c r="K83" s="442">
        <f t="shared" si="9"/>
        <v>19.491855231750925</v>
      </c>
      <c r="L83" s="460">
        <v>32</v>
      </c>
      <c r="M83" s="413">
        <f t="shared" si="6"/>
        <v>3.0981447682490759</v>
      </c>
      <c r="N83" s="460">
        <v>0.1</v>
      </c>
      <c r="O83" s="413">
        <f t="shared" si="7"/>
        <v>19.491855231750925</v>
      </c>
      <c r="P83" s="460">
        <v>8.9499999999999993</v>
      </c>
      <c r="Q83" s="460">
        <v>9.51</v>
      </c>
      <c r="R83" s="200">
        <f t="shared" si="11"/>
        <v>9.23</v>
      </c>
      <c r="S83" s="460">
        <v>37931</v>
      </c>
      <c r="V83" s="5">
        <f t="shared" si="10"/>
        <v>19.491855231750925</v>
      </c>
    </row>
    <row r="84" spans="1:22">
      <c r="A84" s="437">
        <v>53</v>
      </c>
      <c r="B84" s="437" t="s">
        <v>673</v>
      </c>
      <c r="C84" s="487">
        <v>201.03778641056414</v>
      </c>
      <c r="D84" s="437" t="s">
        <v>684</v>
      </c>
      <c r="E84" s="437" t="s">
        <v>685</v>
      </c>
      <c r="F84" s="486">
        <v>5.1531188281886786</v>
      </c>
      <c r="G84" s="486">
        <v>4744.6510228734278</v>
      </c>
      <c r="H84" s="245">
        <v>2589</v>
      </c>
      <c r="I84" s="439">
        <v>14</v>
      </c>
      <c r="J84" s="437" t="s">
        <v>750</v>
      </c>
      <c r="K84" s="442">
        <f t="shared" si="9"/>
        <v>19.491855231750925</v>
      </c>
      <c r="L84" s="460">
        <v>32</v>
      </c>
      <c r="M84" s="413">
        <f t="shared" si="6"/>
        <v>3.0981447682490759</v>
      </c>
      <c r="N84" s="460">
        <v>0.1</v>
      </c>
      <c r="O84" s="413">
        <f t="shared" si="7"/>
        <v>19.491855231750925</v>
      </c>
      <c r="P84" s="460">
        <v>8.9499999999999993</v>
      </c>
      <c r="Q84" s="460">
        <v>9.51</v>
      </c>
      <c r="R84" s="200">
        <f t="shared" si="11"/>
        <v>9.23</v>
      </c>
      <c r="S84" s="460">
        <v>37931</v>
      </c>
      <c r="V84" s="5">
        <f t="shared" si="10"/>
        <v>19.491855231750925</v>
      </c>
    </row>
    <row r="85" spans="1:22">
      <c r="A85" s="437">
        <v>54</v>
      </c>
      <c r="B85" s="437" t="s">
        <v>673</v>
      </c>
      <c r="C85" s="487">
        <v>214.86930392981793</v>
      </c>
      <c r="D85" s="437" t="s">
        <v>686</v>
      </c>
      <c r="E85" s="437" t="s">
        <v>687</v>
      </c>
      <c r="F85" s="486">
        <v>4.51867185607039</v>
      </c>
      <c r="G85" s="486">
        <v>4749.1696947294986</v>
      </c>
      <c r="H85" s="245">
        <v>2589</v>
      </c>
      <c r="I85" s="439">
        <v>14</v>
      </c>
      <c r="J85" s="437" t="s">
        <v>751</v>
      </c>
      <c r="K85" s="442">
        <f t="shared" si="9"/>
        <v>28.491855231750925</v>
      </c>
      <c r="L85" s="460">
        <v>41</v>
      </c>
      <c r="M85" s="413">
        <f t="shared" si="6"/>
        <v>3.0981447682490759</v>
      </c>
      <c r="N85" s="460">
        <v>0.1</v>
      </c>
      <c r="O85" s="413">
        <f t="shared" si="7"/>
        <v>28.491855231750925</v>
      </c>
      <c r="P85" s="460">
        <v>8.9499999999999993</v>
      </c>
      <c r="Q85" s="460">
        <v>9.51</v>
      </c>
      <c r="R85" s="200">
        <f t="shared" si="11"/>
        <v>9.23</v>
      </c>
      <c r="S85" s="460">
        <v>37931</v>
      </c>
      <c r="V85" s="5">
        <f t="shared" si="10"/>
        <v>28.491855231750925</v>
      </c>
    </row>
    <row r="86" spans="1:22">
      <c r="A86" s="437">
        <v>55</v>
      </c>
      <c r="B86" s="437" t="s">
        <v>673</v>
      </c>
      <c r="C86" s="487">
        <v>209.28934838106079</v>
      </c>
      <c r="D86" s="437" t="s">
        <v>688</v>
      </c>
      <c r="E86" s="437" t="s">
        <v>689</v>
      </c>
      <c r="F86" s="486">
        <v>0.68931601049049041</v>
      </c>
      <c r="G86" s="486">
        <v>4749.8590107399887</v>
      </c>
      <c r="H86" s="245">
        <v>2589</v>
      </c>
      <c r="I86" s="439">
        <v>14</v>
      </c>
      <c r="J86" s="437" t="s">
        <v>752</v>
      </c>
      <c r="K86" s="442">
        <f t="shared" si="9"/>
        <v>17.491855231750925</v>
      </c>
      <c r="L86" s="460">
        <v>30</v>
      </c>
      <c r="M86" s="413">
        <f t="shared" si="6"/>
        <v>3.0981447682490759</v>
      </c>
      <c r="N86" s="460">
        <v>0.1</v>
      </c>
      <c r="O86" s="413">
        <f t="shared" si="7"/>
        <v>17.491855231750925</v>
      </c>
      <c r="P86" s="460">
        <v>8.9499999999999993</v>
      </c>
      <c r="Q86" s="460">
        <v>9.51</v>
      </c>
      <c r="R86" s="200">
        <f t="shared" si="11"/>
        <v>9.23</v>
      </c>
      <c r="S86" s="460">
        <v>37931</v>
      </c>
      <c r="V86" s="5">
        <f t="shared" si="10"/>
        <v>17.491855231750925</v>
      </c>
    </row>
    <row r="87" spans="1:22">
      <c r="A87" s="437">
        <v>56</v>
      </c>
      <c r="B87" s="437" t="s">
        <v>673</v>
      </c>
      <c r="C87" s="487">
        <v>218.26824806302844</v>
      </c>
      <c r="D87" s="437" t="s">
        <v>690</v>
      </c>
      <c r="E87" s="437" t="s">
        <v>691</v>
      </c>
      <c r="F87" s="486">
        <v>2.361007893666772</v>
      </c>
      <c r="G87" s="486">
        <v>4752.2200186336559</v>
      </c>
      <c r="H87" s="245">
        <v>2589</v>
      </c>
      <c r="I87" s="439">
        <v>14</v>
      </c>
      <c r="J87" s="437" t="s">
        <v>753</v>
      </c>
      <c r="K87" s="442">
        <f t="shared" si="9"/>
        <v>18.491855231750925</v>
      </c>
      <c r="L87" s="460">
        <v>31</v>
      </c>
      <c r="M87" s="413">
        <f t="shared" si="6"/>
        <v>3.0981447682490759</v>
      </c>
      <c r="N87" s="460">
        <v>0.1</v>
      </c>
      <c r="O87" s="413">
        <f t="shared" si="7"/>
        <v>18.491855231750925</v>
      </c>
      <c r="P87" s="460">
        <v>8.9499999999999993</v>
      </c>
      <c r="Q87" s="460">
        <v>9.51</v>
      </c>
      <c r="R87" s="200">
        <f t="shared" si="11"/>
        <v>9.23</v>
      </c>
      <c r="S87" s="460">
        <v>37931</v>
      </c>
      <c r="V87" s="5">
        <f t="shared" si="10"/>
        <v>18.491855231750925</v>
      </c>
    </row>
    <row r="88" spans="1:22">
      <c r="A88" s="437">
        <v>57</v>
      </c>
      <c r="B88" s="437" t="s">
        <v>673</v>
      </c>
      <c r="C88" s="487">
        <v>220.22452978156608</v>
      </c>
      <c r="D88" s="437" t="s">
        <v>692</v>
      </c>
      <c r="E88" s="437" t="s">
        <v>693</v>
      </c>
      <c r="F88" s="486">
        <v>7.4145603192787775</v>
      </c>
      <c r="G88" s="486">
        <v>4759.634578952935</v>
      </c>
      <c r="H88" s="245">
        <v>2589</v>
      </c>
      <c r="I88" s="439">
        <v>14</v>
      </c>
      <c r="J88" s="437" t="s">
        <v>754</v>
      </c>
      <c r="K88" s="442">
        <f t="shared" si="9"/>
        <v>9.9918552317509253</v>
      </c>
      <c r="L88" s="460">
        <v>22.5</v>
      </c>
      <c r="M88" s="413">
        <f t="shared" si="6"/>
        <v>3.0981447682490759</v>
      </c>
      <c r="N88" s="460">
        <v>0.1</v>
      </c>
      <c r="O88" s="413">
        <f t="shared" si="7"/>
        <v>9.9918552317509253</v>
      </c>
      <c r="P88" s="460">
        <v>8.9499999999999993</v>
      </c>
      <c r="Q88" s="460">
        <v>9.51</v>
      </c>
      <c r="R88" s="200">
        <f t="shared" si="11"/>
        <v>9.23</v>
      </c>
      <c r="S88" s="460">
        <v>37931</v>
      </c>
      <c r="V88" s="5">
        <f t="shared" si="10"/>
        <v>9.9918552317509253</v>
      </c>
    </row>
    <row r="89" spans="1:22">
      <c r="A89" s="437">
        <v>58</v>
      </c>
      <c r="B89" s="437" t="s">
        <v>673</v>
      </c>
      <c r="C89" s="487">
        <v>182.36060076248961</v>
      </c>
      <c r="D89" s="437" t="s">
        <v>694</v>
      </c>
      <c r="E89" s="437" t="s">
        <v>695</v>
      </c>
      <c r="F89" s="486">
        <v>4.1115345464914528</v>
      </c>
      <c r="G89" s="486">
        <v>4763.7461134994264</v>
      </c>
      <c r="H89" s="245">
        <v>2596</v>
      </c>
      <c r="I89" s="439">
        <v>14</v>
      </c>
      <c r="J89" s="437" t="s">
        <v>755</v>
      </c>
      <c r="K89" s="442">
        <f t="shared" si="9"/>
        <v>37.491855231750925</v>
      </c>
      <c r="L89" s="460">
        <v>50</v>
      </c>
      <c r="M89" s="413">
        <f t="shared" si="6"/>
        <v>3.0981447682490759</v>
      </c>
      <c r="N89" s="460">
        <v>0.1</v>
      </c>
      <c r="O89" s="413">
        <f t="shared" si="7"/>
        <v>37.491855231750925</v>
      </c>
      <c r="P89" s="460">
        <v>8.9499999999999993</v>
      </c>
      <c r="Q89" s="460">
        <v>9.51</v>
      </c>
      <c r="R89" s="200">
        <f t="shared" si="11"/>
        <v>9.23</v>
      </c>
      <c r="S89" s="460">
        <v>37931</v>
      </c>
      <c r="V89" s="5">
        <f t="shared" si="10"/>
        <v>37.491855231750925</v>
      </c>
    </row>
    <row r="90" spans="1:22">
      <c r="A90" s="437">
        <v>59</v>
      </c>
      <c r="B90" s="437" t="s">
        <v>673</v>
      </c>
      <c r="C90" s="487">
        <v>188.56365751897877</v>
      </c>
      <c r="D90" s="437" t="s">
        <v>696</v>
      </c>
      <c r="E90" s="437" t="s">
        <v>697</v>
      </c>
      <c r="F90" s="486">
        <v>6.8393976131472858</v>
      </c>
      <c r="G90" s="486">
        <v>4770.5855111125738</v>
      </c>
      <c r="H90" s="245">
        <v>2596</v>
      </c>
      <c r="I90" s="439">
        <v>14</v>
      </c>
      <c r="J90" s="437" t="s">
        <v>756</v>
      </c>
      <c r="K90" s="442" t="str">
        <f t="shared" si="9"/>
        <v>DW</v>
      </c>
      <c r="L90" s="460">
        <v>52</v>
      </c>
      <c r="M90" s="413">
        <f t="shared" si="6"/>
        <v>3.0981447682490759</v>
      </c>
      <c r="N90" s="460">
        <v>0.1</v>
      </c>
      <c r="O90" s="413">
        <f t="shared" si="7"/>
        <v>39.491855231750925</v>
      </c>
      <c r="P90" s="460">
        <v>8.9499999999999993</v>
      </c>
      <c r="Q90" s="460">
        <v>9.51</v>
      </c>
      <c r="R90" s="200">
        <f t="shared" si="11"/>
        <v>9.23</v>
      </c>
      <c r="S90" s="460">
        <v>37931</v>
      </c>
      <c r="V90" s="5" t="str">
        <f t="shared" si="10"/>
        <v>DW</v>
      </c>
    </row>
    <row r="91" spans="1:22">
      <c r="A91" s="437">
        <v>60</v>
      </c>
      <c r="B91" s="437" t="s">
        <v>673</v>
      </c>
      <c r="C91" s="487">
        <v>158.73139103443881</v>
      </c>
      <c r="D91" s="437" t="s">
        <v>698</v>
      </c>
      <c r="E91" s="437" t="s">
        <v>699</v>
      </c>
      <c r="F91" s="486">
        <v>8.7625197994013835</v>
      </c>
      <c r="G91" s="486">
        <v>4779.348030911975</v>
      </c>
      <c r="H91" s="245">
        <v>2596</v>
      </c>
      <c r="I91" s="439">
        <v>14</v>
      </c>
      <c r="J91" s="437" t="s">
        <v>757</v>
      </c>
      <c r="K91" s="442">
        <f t="shared" si="9"/>
        <v>20.491855231750925</v>
      </c>
      <c r="L91" s="460">
        <v>33</v>
      </c>
      <c r="M91" s="413">
        <f t="shared" si="6"/>
        <v>3.0981447682490759</v>
      </c>
      <c r="N91" s="460">
        <v>0.1</v>
      </c>
      <c r="O91" s="413">
        <f t="shared" si="7"/>
        <v>20.491855231750925</v>
      </c>
      <c r="P91" s="460">
        <v>8.9499999999999993</v>
      </c>
      <c r="Q91" s="460">
        <v>9.51</v>
      </c>
      <c r="R91" s="200">
        <f t="shared" si="11"/>
        <v>9.23</v>
      </c>
      <c r="S91" s="460">
        <v>37931</v>
      </c>
      <c r="V91" s="5">
        <f t="shared" si="10"/>
        <v>20.491855231750925</v>
      </c>
    </row>
    <row r="92" spans="1:22">
      <c r="A92" s="437">
        <v>61</v>
      </c>
      <c r="B92" s="437" t="s">
        <v>673</v>
      </c>
      <c r="C92" s="487">
        <v>146.35656418706603</v>
      </c>
      <c r="D92" s="437" t="s">
        <v>700</v>
      </c>
      <c r="E92" s="437" t="s">
        <v>701</v>
      </c>
      <c r="F92" s="486">
        <v>10.229634427860249</v>
      </c>
      <c r="G92" s="486">
        <v>4789.5776653398352</v>
      </c>
      <c r="H92" s="245">
        <v>938</v>
      </c>
      <c r="I92" s="439">
        <v>14</v>
      </c>
      <c r="J92" s="437" t="s">
        <v>758</v>
      </c>
      <c r="K92" s="442">
        <f t="shared" si="9"/>
        <v>17.491855231750925</v>
      </c>
      <c r="L92" s="460">
        <v>30</v>
      </c>
      <c r="M92" s="413">
        <f t="shared" si="6"/>
        <v>3.0981447682490759</v>
      </c>
      <c r="N92" s="460">
        <v>0.1</v>
      </c>
      <c r="O92" s="413">
        <f t="shared" si="7"/>
        <v>17.491855231750925</v>
      </c>
      <c r="P92" s="460">
        <v>8.9499999999999993</v>
      </c>
      <c r="Q92" s="460">
        <v>9.51</v>
      </c>
      <c r="R92" s="200">
        <f t="shared" si="11"/>
        <v>9.23</v>
      </c>
      <c r="S92" s="460">
        <v>37931</v>
      </c>
      <c r="V92" s="5">
        <f t="shared" si="10"/>
        <v>17.491855231750925</v>
      </c>
    </row>
    <row r="93" spans="1:22">
      <c r="A93" s="437">
        <v>62</v>
      </c>
      <c r="B93" s="437" t="s">
        <v>673</v>
      </c>
      <c r="C93" s="487">
        <v>180</v>
      </c>
      <c r="D93" s="437" t="s">
        <v>702</v>
      </c>
      <c r="E93" s="437" t="s">
        <v>701</v>
      </c>
      <c r="F93" s="486">
        <v>3.3062303734131118</v>
      </c>
      <c r="G93" s="486">
        <v>4792.8838957132484</v>
      </c>
      <c r="H93" s="245">
        <v>938</v>
      </c>
      <c r="I93" s="439">
        <v>14</v>
      </c>
      <c r="J93" s="437" t="s">
        <v>759</v>
      </c>
      <c r="K93" s="442">
        <f t="shared" si="9"/>
        <v>29.491855231750925</v>
      </c>
      <c r="L93" s="460">
        <v>42</v>
      </c>
      <c r="M93" s="413">
        <f t="shared" si="6"/>
        <v>3.0981447682490759</v>
      </c>
      <c r="N93" s="460">
        <v>0.1</v>
      </c>
      <c r="O93" s="413">
        <f t="shared" si="7"/>
        <v>29.491855231750925</v>
      </c>
      <c r="P93" s="460">
        <v>8.9499999999999993</v>
      </c>
      <c r="Q93" s="460">
        <v>9.51</v>
      </c>
      <c r="R93" s="200">
        <f t="shared" si="11"/>
        <v>9.23</v>
      </c>
      <c r="S93" s="460">
        <v>37931</v>
      </c>
      <c r="V93" s="5">
        <f t="shared" si="10"/>
        <v>29.491855231750925</v>
      </c>
    </row>
    <row r="94" spans="1:22">
      <c r="A94" s="437">
        <v>63</v>
      </c>
      <c r="B94" s="437" t="s">
        <v>673</v>
      </c>
      <c r="C94" s="487">
        <v>155.72290557629898</v>
      </c>
      <c r="D94" s="437" t="s">
        <v>703</v>
      </c>
      <c r="E94" s="437" t="s">
        <v>704</v>
      </c>
      <c r="F94" s="486">
        <v>5.4953491263838661</v>
      </c>
      <c r="G94" s="486">
        <v>4798.3792448396325</v>
      </c>
      <c r="H94" s="245">
        <v>938</v>
      </c>
      <c r="I94" s="439">
        <v>14</v>
      </c>
      <c r="J94" s="437" t="s">
        <v>760</v>
      </c>
      <c r="K94" s="442">
        <f t="shared" si="9"/>
        <v>21.491855231750925</v>
      </c>
      <c r="L94" s="460">
        <v>34</v>
      </c>
      <c r="M94" s="413">
        <f t="shared" si="6"/>
        <v>3.0981447682490759</v>
      </c>
      <c r="N94" s="460">
        <v>0.1</v>
      </c>
      <c r="O94" s="413">
        <f t="shared" si="7"/>
        <v>21.491855231750925</v>
      </c>
      <c r="P94" s="460">
        <v>8.9499999999999993</v>
      </c>
      <c r="Q94" s="460">
        <v>9.51</v>
      </c>
      <c r="R94" s="200">
        <f t="shared" si="11"/>
        <v>9.23</v>
      </c>
      <c r="S94" s="460">
        <v>37931</v>
      </c>
      <c r="V94" s="5">
        <f t="shared" si="10"/>
        <v>21.491855231750925</v>
      </c>
    </row>
    <row r="95" spans="1:22">
      <c r="A95" s="437">
        <v>64</v>
      </c>
      <c r="B95" s="437" t="s">
        <v>673</v>
      </c>
      <c r="C95" s="487">
        <v>182.18272955217864</v>
      </c>
      <c r="D95" s="437" t="s">
        <v>705</v>
      </c>
      <c r="E95" s="437" t="s">
        <v>706</v>
      </c>
      <c r="F95" s="486">
        <v>1.5038925961655139</v>
      </c>
      <c r="G95" s="486">
        <v>4799.8831374357978</v>
      </c>
      <c r="H95" s="245">
        <v>938</v>
      </c>
      <c r="I95" s="439">
        <v>14</v>
      </c>
      <c r="J95" s="437" t="s">
        <v>761</v>
      </c>
      <c r="K95" s="442">
        <f t="shared" si="9"/>
        <v>22.491855231750925</v>
      </c>
      <c r="L95" s="460">
        <v>35</v>
      </c>
      <c r="M95" s="413">
        <f t="shared" si="6"/>
        <v>3.0981447682490759</v>
      </c>
      <c r="N95" s="460">
        <v>0.1</v>
      </c>
      <c r="O95" s="413">
        <f t="shared" si="7"/>
        <v>22.491855231750925</v>
      </c>
      <c r="P95" s="460">
        <v>8.9499999999999993</v>
      </c>
      <c r="Q95" s="460">
        <v>9.51</v>
      </c>
      <c r="R95" s="200">
        <f t="shared" si="11"/>
        <v>9.23</v>
      </c>
      <c r="S95" s="460">
        <v>37931</v>
      </c>
      <c r="V95" s="5">
        <f t="shared" si="10"/>
        <v>22.491855231750925</v>
      </c>
    </row>
    <row r="96" spans="1:22">
      <c r="A96" s="437">
        <v>65</v>
      </c>
      <c r="B96" s="437" t="s">
        <v>673</v>
      </c>
      <c r="C96" s="487">
        <v>215.80790796030843</v>
      </c>
      <c r="D96" s="437" t="s">
        <v>707</v>
      </c>
      <c r="E96" s="437" t="s">
        <v>708</v>
      </c>
      <c r="F96" s="486">
        <v>2.8413459699340389</v>
      </c>
      <c r="G96" s="486">
        <v>4802.7244834057319</v>
      </c>
      <c r="H96" s="245">
        <v>938</v>
      </c>
      <c r="I96" s="439">
        <v>14</v>
      </c>
      <c r="J96" s="437" t="s">
        <v>762</v>
      </c>
      <c r="K96" s="442">
        <f t="shared" si="9"/>
        <v>6.6918552317509246</v>
      </c>
      <c r="L96" s="460">
        <v>19.2</v>
      </c>
      <c r="M96" s="413">
        <f t="shared" si="6"/>
        <v>3.0981447682490759</v>
      </c>
      <c r="N96" s="460">
        <v>0.1</v>
      </c>
      <c r="O96" s="413">
        <f t="shared" si="7"/>
        <v>6.6918552317509246</v>
      </c>
      <c r="P96" s="460">
        <v>8.9499999999999993</v>
      </c>
      <c r="Q96" s="460">
        <v>9.51</v>
      </c>
      <c r="R96" s="200">
        <f t="shared" si="11"/>
        <v>9.23</v>
      </c>
      <c r="S96" s="460">
        <v>37931</v>
      </c>
      <c r="V96" s="5">
        <f t="shared" si="10"/>
        <v>6.6918552317509246</v>
      </c>
    </row>
    <row r="97" spans="1:22">
      <c r="A97" s="437">
        <v>66</v>
      </c>
      <c r="B97" s="437" t="s">
        <v>673</v>
      </c>
      <c r="C97" s="487">
        <v>185.92685439439893</v>
      </c>
      <c r="D97" s="437" t="s">
        <v>709</v>
      </c>
      <c r="E97" s="437" t="s">
        <v>710</v>
      </c>
      <c r="F97" s="486">
        <v>10.575902921388732</v>
      </c>
      <c r="G97" s="486">
        <v>4813.3003863271206</v>
      </c>
      <c r="H97" s="245">
        <v>2597</v>
      </c>
      <c r="I97" s="439">
        <v>14</v>
      </c>
      <c r="J97" s="437" t="s">
        <v>763</v>
      </c>
      <c r="K97" s="442">
        <f t="shared" si="9"/>
        <v>19.491855231750925</v>
      </c>
      <c r="L97" s="460">
        <v>32</v>
      </c>
      <c r="M97" s="413">
        <f t="shared" si="6"/>
        <v>3.0981447682490759</v>
      </c>
      <c r="N97" s="460">
        <v>0.1</v>
      </c>
      <c r="O97" s="413">
        <f t="shared" si="7"/>
        <v>19.491855231750925</v>
      </c>
      <c r="P97" s="460">
        <v>8.9499999999999993</v>
      </c>
      <c r="Q97" s="460">
        <v>9.51</v>
      </c>
      <c r="R97" s="200">
        <f t="shared" si="11"/>
        <v>9.23</v>
      </c>
      <c r="S97" s="460">
        <v>37931</v>
      </c>
      <c r="V97" s="5">
        <f t="shared" si="10"/>
        <v>19.491855231750925</v>
      </c>
    </row>
    <row r="98" spans="1:22">
      <c r="A98" s="437">
        <v>67</v>
      </c>
      <c r="B98" s="437" t="s">
        <v>673</v>
      </c>
      <c r="C98" s="487">
        <v>223.03325941051475</v>
      </c>
      <c r="D98" s="437" t="s">
        <v>711</v>
      </c>
      <c r="E98" s="437" t="s">
        <v>712</v>
      </c>
      <c r="F98" s="486">
        <v>6.1675363621351647</v>
      </c>
      <c r="G98" s="486">
        <v>4819.4679226892558</v>
      </c>
      <c r="H98" s="245">
        <v>2597</v>
      </c>
      <c r="I98" s="439">
        <v>14</v>
      </c>
      <c r="J98" s="437" t="s">
        <v>764</v>
      </c>
      <c r="K98" s="442">
        <f t="shared" si="9"/>
        <v>7.4918552317509253</v>
      </c>
      <c r="L98" s="460">
        <v>20</v>
      </c>
      <c r="M98" s="413">
        <f t="shared" si="6"/>
        <v>3.0981447682490759</v>
      </c>
      <c r="N98" s="460">
        <v>0.1</v>
      </c>
      <c r="O98" s="413">
        <f t="shared" si="7"/>
        <v>7.4918552317509253</v>
      </c>
      <c r="P98" s="460">
        <v>8.9499999999999993</v>
      </c>
      <c r="Q98" s="460">
        <v>9.51</v>
      </c>
      <c r="R98" s="200">
        <f t="shared" si="11"/>
        <v>9.23</v>
      </c>
      <c r="S98" s="460">
        <v>37931</v>
      </c>
      <c r="V98" s="5">
        <f t="shared" si="10"/>
        <v>7.4918552317509253</v>
      </c>
    </row>
    <row r="99" spans="1:22">
      <c r="A99" s="437">
        <v>68</v>
      </c>
      <c r="B99" s="437" t="s">
        <v>673</v>
      </c>
      <c r="C99" s="487">
        <v>194.23688837470982</v>
      </c>
      <c r="D99" s="437" t="s">
        <v>713</v>
      </c>
      <c r="E99" s="437" t="s">
        <v>714</v>
      </c>
      <c r="F99" s="486">
        <v>5.1677711049000665</v>
      </c>
      <c r="G99" s="486">
        <v>4824.6356937941555</v>
      </c>
      <c r="H99" s="245">
        <v>2597</v>
      </c>
      <c r="I99" s="439">
        <v>14</v>
      </c>
      <c r="J99" s="437" t="s">
        <v>765</v>
      </c>
      <c r="K99" s="442">
        <f t="shared" si="9"/>
        <v>5.3918552317509238</v>
      </c>
      <c r="L99" s="460">
        <v>17.899999999999999</v>
      </c>
      <c r="M99" s="413">
        <f t="shared" si="6"/>
        <v>3.0981447682490759</v>
      </c>
      <c r="N99" s="460">
        <v>0.1</v>
      </c>
      <c r="O99" s="413">
        <f t="shared" si="7"/>
        <v>5.3918552317509238</v>
      </c>
      <c r="P99" s="460">
        <v>8.9499999999999993</v>
      </c>
      <c r="Q99" s="460">
        <v>9.51</v>
      </c>
      <c r="R99" s="200">
        <f t="shared" si="11"/>
        <v>9.23</v>
      </c>
      <c r="S99" s="460">
        <v>37931</v>
      </c>
      <c r="V99" s="5">
        <f t="shared" si="10"/>
        <v>5.3918552317509238</v>
      </c>
    </row>
    <row r="100" spans="1:22">
      <c r="A100" s="437">
        <v>69</v>
      </c>
      <c r="B100" s="437" t="s">
        <v>673</v>
      </c>
      <c r="C100" s="487">
        <v>176.48451752367347</v>
      </c>
      <c r="D100" s="437" t="s">
        <v>715</v>
      </c>
      <c r="E100" s="437" t="s">
        <v>716</v>
      </c>
      <c r="F100" s="486">
        <v>8.0294524721990452</v>
      </c>
      <c r="G100" s="486">
        <v>4832.6651462663549</v>
      </c>
      <c r="H100" s="245">
        <v>2597</v>
      </c>
      <c r="I100" s="439">
        <v>14</v>
      </c>
      <c r="J100" s="437" t="s">
        <v>766</v>
      </c>
      <c r="K100" s="442">
        <f t="shared" si="9"/>
        <v>3.3918552317509238</v>
      </c>
      <c r="L100" s="460">
        <v>15.9</v>
      </c>
      <c r="M100" s="413">
        <f t="shared" si="6"/>
        <v>3.0981447682490759</v>
      </c>
      <c r="N100" s="460">
        <v>0.1</v>
      </c>
      <c r="O100" s="413">
        <f t="shared" si="7"/>
        <v>3.3918552317509238</v>
      </c>
      <c r="P100" s="460">
        <v>8.9499999999999993</v>
      </c>
      <c r="Q100" s="460">
        <v>9.51</v>
      </c>
      <c r="R100" s="200">
        <f t="shared" si="11"/>
        <v>9.23</v>
      </c>
      <c r="S100" s="460">
        <v>37931</v>
      </c>
      <c r="V100" s="5">
        <f t="shared" si="10"/>
        <v>3.3918552317509238</v>
      </c>
    </row>
    <row r="101" spans="1:22">
      <c r="A101" s="437">
        <v>70</v>
      </c>
      <c r="B101" s="437" t="s">
        <v>673</v>
      </c>
      <c r="C101" s="487">
        <v>123.39218646886697</v>
      </c>
      <c r="D101" s="437" t="s">
        <v>717</v>
      </c>
      <c r="E101" s="437" t="s">
        <v>718</v>
      </c>
      <c r="F101" s="486">
        <v>11.376197093170363</v>
      </c>
      <c r="G101" s="486">
        <v>4844.0413433595249</v>
      </c>
      <c r="H101" s="245">
        <v>2117</v>
      </c>
      <c r="I101" s="439">
        <v>14</v>
      </c>
      <c r="J101" s="437" t="s">
        <v>767</v>
      </c>
      <c r="K101" s="442">
        <f t="shared" si="9"/>
        <v>14.991855231750925</v>
      </c>
      <c r="L101" s="460">
        <v>27.5</v>
      </c>
      <c r="M101" s="413">
        <f t="shared" si="6"/>
        <v>3.0981447682490759</v>
      </c>
      <c r="N101" s="460">
        <v>0.1</v>
      </c>
      <c r="O101" s="413">
        <f t="shared" si="7"/>
        <v>14.991855231750925</v>
      </c>
      <c r="P101" s="460">
        <v>8.9499999999999993</v>
      </c>
      <c r="Q101" s="460">
        <v>9.51</v>
      </c>
      <c r="R101" s="200">
        <f t="shared" si="11"/>
        <v>9.23</v>
      </c>
      <c r="S101" s="460">
        <v>37931</v>
      </c>
      <c r="V101" s="5">
        <f t="shared" si="10"/>
        <v>14.991855231750925</v>
      </c>
    </row>
    <row r="102" spans="1:22">
      <c r="A102" s="437">
        <v>71</v>
      </c>
      <c r="B102" s="437" t="s">
        <v>673</v>
      </c>
      <c r="C102" s="487">
        <v>116.22309290870594</v>
      </c>
      <c r="D102" s="437" t="s">
        <v>719</v>
      </c>
      <c r="E102" s="437" t="s">
        <v>720</v>
      </c>
      <c r="F102" s="486">
        <v>24.824535854779128</v>
      </c>
      <c r="G102" s="486">
        <v>4868.8658792143042</v>
      </c>
      <c r="H102" s="245">
        <v>2601</v>
      </c>
      <c r="I102" s="439">
        <v>14</v>
      </c>
      <c r="J102" s="437" t="s">
        <v>768</v>
      </c>
      <c r="K102" s="442">
        <f t="shared" si="9"/>
        <v>9.9918552317509253</v>
      </c>
      <c r="L102" s="460">
        <v>22.5</v>
      </c>
      <c r="M102" s="413">
        <f t="shared" si="6"/>
        <v>3.0981447682490759</v>
      </c>
      <c r="N102" s="460">
        <v>0.1</v>
      </c>
      <c r="O102" s="413">
        <f t="shared" si="7"/>
        <v>9.9918552317509253</v>
      </c>
      <c r="P102" s="460">
        <v>8.9499999999999993</v>
      </c>
      <c r="Q102" s="460">
        <v>9.51</v>
      </c>
      <c r="R102" s="200">
        <f t="shared" si="11"/>
        <v>9.23</v>
      </c>
      <c r="S102" s="460">
        <v>37931</v>
      </c>
      <c r="V102" s="5">
        <f t="shared" si="10"/>
        <v>9.9918552317509253</v>
      </c>
    </row>
    <row r="103" spans="1:22">
      <c r="A103" s="437">
        <v>72</v>
      </c>
      <c r="B103" s="437" t="s">
        <v>721</v>
      </c>
      <c r="C103" s="487">
        <v>90</v>
      </c>
      <c r="D103" s="437" t="s">
        <v>719</v>
      </c>
      <c r="E103" s="437" t="s">
        <v>722</v>
      </c>
      <c r="F103" s="486">
        <v>13.788849718676436</v>
      </c>
      <c r="G103" s="486">
        <v>4882.654728932981</v>
      </c>
      <c r="H103" s="245">
        <v>2601</v>
      </c>
      <c r="I103" s="439">
        <v>14</v>
      </c>
      <c r="J103" s="437" t="s">
        <v>769</v>
      </c>
      <c r="K103" s="442">
        <f t="shared" si="9"/>
        <v>8.4918552317509253</v>
      </c>
      <c r="L103" s="460">
        <v>21</v>
      </c>
      <c r="M103" s="413">
        <f t="shared" si="6"/>
        <v>3.0981447682490759</v>
      </c>
      <c r="N103" s="460">
        <v>0.1</v>
      </c>
      <c r="O103" s="413">
        <f t="shared" si="7"/>
        <v>8.4918552317509253</v>
      </c>
      <c r="P103" s="460">
        <v>8.9499999999999993</v>
      </c>
      <c r="Q103" s="460">
        <v>9.51</v>
      </c>
      <c r="R103" s="200">
        <f t="shared" si="11"/>
        <v>9.23</v>
      </c>
      <c r="S103" s="460">
        <v>37931</v>
      </c>
      <c r="V103" s="5">
        <f t="shared" si="10"/>
        <v>8.4918552317509253</v>
      </c>
    </row>
    <row r="104" spans="1:22">
      <c r="A104" s="437">
        <v>73</v>
      </c>
      <c r="B104" s="437" t="s">
        <v>721</v>
      </c>
      <c r="C104" s="487">
        <v>39.219593188225559</v>
      </c>
      <c r="D104" s="437" t="s">
        <v>723</v>
      </c>
      <c r="E104" s="437" t="s">
        <v>724</v>
      </c>
      <c r="F104" s="486">
        <v>3.2325445852956305</v>
      </c>
      <c r="G104" s="486">
        <v>4885.8872735182767</v>
      </c>
      <c r="H104" s="245">
        <v>2601</v>
      </c>
      <c r="I104" s="439">
        <v>14</v>
      </c>
      <c r="J104" s="437" t="s">
        <v>770</v>
      </c>
      <c r="K104" s="442">
        <f t="shared" si="9"/>
        <v>7.4918552317509253</v>
      </c>
      <c r="L104" s="460">
        <v>20</v>
      </c>
      <c r="M104" s="413">
        <f t="shared" si="6"/>
        <v>3.0981447682490759</v>
      </c>
      <c r="N104" s="460">
        <v>0.1</v>
      </c>
      <c r="O104" s="413">
        <f t="shared" si="7"/>
        <v>7.4918552317509253</v>
      </c>
      <c r="P104" s="460">
        <v>8.9499999999999993</v>
      </c>
      <c r="Q104" s="460">
        <v>9.51</v>
      </c>
      <c r="R104" s="200">
        <f t="shared" si="11"/>
        <v>9.23</v>
      </c>
      <c r="S104" s="460">
        <v>37931</v>
      </c>
      <c r="V104" s="5">
        <f t="shared" si="10"/>
        <v>7.4918552317509253</v>
      </c>
    </row>
    <row r="105" spans="1:22">
      <c r="A105" s="437">
        <v>74</v>
      </c>
      <c r="B105" s="437" t="s">
        <v>721</v>
      </c>
      <c r="C105" s="487">
        <v>19.095237546709399</v>
      </c>
      <c r="D105" s="437" t="s">
        <v>725</v>
      </c>
      <c r="E105" s="437" t="s">
        <v>726</v>
      </c>
      <c r="F105" s="486">
        <v>3.9222798280036884</v>
      </c>
      <c r="G105" s="486">
        <v>4889.8095533462802</v>
      </c>
      <c r="H105" s="245">
        <v>2601</v>
      </c>
      <c r="I105" s="439">
        <v>14</v>
      </c>
      <c r="J105" s="437" t="s">
        <v>771</v>
      </c>
      <c r="K105" s="442">
        <f t="shared" si="9"/>
        <v>11.491855231750925</v>
      </c>
      <c r="L105" s="460">
        <v>24</v>
      </c>
      <c r="M105" s="413">
        <f t="shared" si="6"/>
        <v>3.0981447682490759</v>
      </c>
      <c r="N105" s="460">
        <v>0.1</v>
      </c>
      <c r="O105" s="413">
        <f t="shared" si="7"/>
        <v>11.491855231750925</v>
      </c>
      <c r="P105" s="460">
        <v>8.9499999999999993</v>
      </c>
      <c r="Q105" s="460">
        <v>9.51</v>
      </c>
      <c r="R105" s="200">
        <f t="shared" si="11"/>
        <v>9.23</v>
      </c>
      <c r="S105" s="460">
        <v>37931</v>
      </c>
      <c r="V105" s="5">
        <f t="shared" si="10"/>
        <v>11.491855231750925</v>
      </c>
    </row>
    <row r="106" spans="1:22">
      <c r="A106" s="437">
        <v>75</v>
      </c>
      <c r="B106" s="437" t="s">
        <v>721</v>
      </c>
      <c r="C106" s="487">
        <v>14.659416391587829</v>
      </c>
      <c r="D106" s="437" t="s">
        <v>727</v>
      </c>
      <c r="E106" s="437" t="s">
        <v>728</v>
      </c>
      <c r="F106" s="486">
        <v>4.1418561563261473</v>
      </c>
      <c r="G106" s="486">
        <v>4893.9514095026061</v>
      </c>
      <c r="H106" s="245">
        <v>2601</v>
      </c>
      <c r="I106" s="439">
        <v>14</v>
      </c>
      <c r="J106" s="437" t="s">
        <v>772</v>
      </c>
      <c r="K106" s="442">
        <f t="shared" si="9"/>
        <v>9.4918552317509253</v>
      </c>
      <c r="L106" s="460">
        <v>22</v>
      </c>
      <c r="M106" s="413">
        <f t="shared" si="6"/>
        <v>3.0981447682490759</v>
      </c>
      <c r="N106" s="460">
        <v>0.1</v>
      </c>
      <c r="O106" s="413">
        <f t="shared" si="7"/>
        <v>9.4918552317509253</v>
      </c>
      <c r="P106" s="460">
        <v>8.9499999999999993</v>
      </c>
      <c r="Q106" s="460">
        <v>9.51</v>
      </c>
      <c r="R106" s="200">
        <f t="shared" si="11"/>
        <v>9.23</v>
      </c>
      <c r="S106" s="460">
        <v>37931</v>
      </c>
      <c r="V106" s="5">
        <f t="shared" si="10"/>
        <v>9.4918552317509253</v>
      </c>
    </row>
    <row r="107" spans="1:22">
      <c r="A107" s="437">
        <v>76</v>
      </c>
      <c r="B107" s="437" t="s">
        <v>721</v>
      </c>
      <c r="C107" s="487">
        <v>55.393062168280665</v>
      </c>
      <c r="D107" s="437" t="s">
        <v>729</v>
      </c>
      <c r="E107" s="437" t="s">
        <v>730</v>
      </c>
      <c r="F107" s="486">
        <v>16.93310742487995</v>
      </c>
      <c r="G107" s="486">
        <v>4910.8845169274864</v>
      </c>
      <c r="H107" s="245">
        <v>2601</v>
      </c>
      <c r="I107" s="439">
        <v>14</v>
      </c>
      <c r="J107" s="437" t="s">
        <v>773</v>
      </c>
      <c r="K107" s="442">
        <f t="shared" si="9"/>
        <v>5.291855231750926</v>
      </c>
      <c r="L107" s="460">
        <v>17.8</v>
      </c>
      <c r="M107" s="413">
        <f t="shared" si="6"/>
        <v>3.0981447682490759</v>
      </c>
      <c r="N107" s="460">
        <v>0.1</v>
      </c>
      <c r="O107" s="413">
        <f t="shared" si="7"/>
        <v>5.291855231750926</v>
      </c>
      <c r="P107" s="460">
        <v>8.9499999999999993</v>
      </c>
      <c r="Q107" s="460">
        <v>9.51</v>
      </c>
      <c r="R107" s="200">
        <f t="shared" si="11"/>
        <v>9.23</v>
      </c>
      <c r="S107" s="460">
        <v>37931</v>
      </c>
      <c r="V107" s="5">
        <f t="shared" si="10"/>
        <v>5.291855231750926</v>
      </c>
    </row>
    <row r="108" spans="1:22" ht="12" customHeight="1">
      <c r="A108" s="437">
        <v>77</v>
      </c>
      <c r="B108" s="437" t="s">
        <v>731</v>
      </c>
      <c r="C108" s="487">
        <v>90.660154374831265</v>
      </c>
      <c r="D108" s="437" t="s">
        <v>732</v>
      </c>
      <c r="E108" s="437" t="s">
        <v>733</v>
      </c>
      <c r="F108" s="486">
        <v>34.779453521104799</v>
      </c>
      <c r="G108" s="486">
        <v>4945.6639704485915</v>
      </c>
      <c r="H108" s="245">
        <v>2945</v>
      </c>
      <c r="I108" s="439">
        <v>14</v>
      </c>
      <c r="J108" s="437" t="s">
        <v>774</v>
      </c>
      <c r="K108" s="442">
        <f t="shared" si="9"/>
        <v>27.491855231750925</v>
      </c>
      <c r="L108" s="460">
        <v>40</v>
      </c>
      <c r="M108" s="413">
        <f t="shared" si="6"/>
        <v>3.0981447682490759</v>
      </c>
      <c r="N108" s="460">
        <v>0.1</v>
      </c>
      <c r="O108" s="413">
        <f t="shared" si="7"/>
        <v>27.491855231750925</v>
      </c>
      <c r="P108" s="460">
        <v>8.9499999999999993</v>
      </c>
      <c r="Q108" s="460">
        <v>9.51</v>
      </c>
      <c r="R108" s="200">
        <f t="shared" si="11"/>
        <v>9.23</v>
      </c>
      <c r="S108" s="460">
        <v>37931</v>
      </c>
      <c r="V108" s="5">
        <f t="shared" si="10"/>
        <v>27.491855231750925</v>
      </c>
    </row>
    <row r="109" spans="1:22">
      <c r="A109" s="437">
        <v>78</v>
      </c>
      <c r="B109" s="437" t="s">
        <v>587</v>
      </c>
      <c r="C109" s="487">
        <v>109.28894062692707</v>
      </c>
      <c r="D109" s="437" t="s">
        <v>734</v>
      </c>
      <c r="E109" s="437" t="s">
        <v>735</v>
      </c>
      <c r="F109" s="486">
        <v>25.777374337714082</v>
      </c>
      <c r="G109" s="486">
        <v>4971.4413447863053</v>
      </c>
      <c r="H109" s="245">
        <v>2014</v>
      </c>
      <c r="I109" s="439">
        <v>14</v>
      </c>
      <c r="J109" s="437" t="s">
        <v>775</v>
      </c>
      <c r="K109" s="442">
        <f t="shared" si="9"/>
        <v>14.491855231750925</v>
      </c>
      <c r="L109" s="460">
        <v>27</v>
      </c>
      <c r="M109" s="413">
        <f t="shared" si="6"/>
        <v>3.0981447682490759</v>
      </c>
      <c r="N109" s="460">
        <v>0.1</v>
      </c>
      <c r="O109" s="413">
        <f t="shared" si="7"/>
        <v>14.491855231750925</v>
      </c>
      <c r="P109" s="460">
        <v>8.9499999999999993</v>
      </c>
      <c r="Q109" s="460">
        <v>9.51</v>
      </c>
      <c r="R109" s="200">
        <f t="shared" si="11"/>
        <v>9.23</v>
      </c>
      <c r="S109" s="460">
        <v>37931</v>
      </c>
      <c r="V109" s="5">
        <f t="shared" si="10"/>
        <v>14.491855231750925</v>
      </c>
    </row>
    <row r="110" spans="1:22" ht="12" customHeight="1">
      <c r="B110" s="219" t="s">
        <v>848</v>
      </c>
      <c r="C110" s="198"/>
      <c r="D110" s="7"/>
      <c r="E110" s="465"/>
      <c r="H110" s="7"/>
      <c r="I110" s="7"/>
      <c r="J110" s="7"/>
    </row>
    <row r="111" spans="1:22">
      <c r="B111" s="219" t="s">
        <v>228</v>
      </c>
      <c r="C111" s="198"/>
      <c r="D111" s="13"/>
      <c r="E111" s="197"/>
      <c r="F111" s="5" t="s">
        <v>2</v>
      </c>
      <c r="H111" s="13"/>
      <c r="I111" s="13"/>
      <c r="J111" s="13"/>
      <c r="K111" s="212" t="s">
        <v>256</v>
      </c>
    </row>
    <row r="112" spans="1:22" ht="15.75" thickBot="1">
      <c r="B112" s="102"/>
      <c r="C112" s="218"/>
      <c r="D112" s="101"/>
      <c r="E112" s="101"/>
      <c r="F112" s="101"/>
      <c r="G112" s="101"/>
      <c r="H112" s="101"/>
      <c r="I112" s="101"/>
      <c r="J112" s="101"/>
      <c r="K112" s="166"/>
    </row>
    <row r="113" spans="1:22" ht="18.75">
      <c r="B113" s="95"/>
      <c r="C113" s="15"/>
      <c r="D113" s="217" t="s">
        <v>113</v>
      </c>
      <c r="E113" s="217"/>
      <c r="F113" s="217"/>
      <c r="G113" s="217"/>
      <c r="H113" s="217"/>
      <c r="I113" s="99" t="s">
        <v>112</v>
      </c>
      <c r="J113" s="98"/>
      <c r="K113" s="162"/>
    </row>
    <row r="114" spans="1:22" ht="15" customHeight="1">
      <c r="B114" s="95"/>
      <c r="C114" s="15"/>
      <c r="D114" s="502" t="s">
        <v>111</v>
      </c>
      <c r="E114" s="502"/>
      <c r="F114" s="502"/>
      <c r="G114" s="502"/>
      <c r="H114" s="216"/>
      <c r="I114" s="631" t="str">
        <f>'1'!K3</f>
        <v>"PAPUA"</v>
      </c>
      <c r="J114" s="718"/>
      <c r="K114" s="162"/>
    </row>
    <row r="115" spans="1:22" ht="15" customHeight="1">
      <c r="B115" s="95"/>
      <c r="C115" s="15"/>
      <c r="D115" s="502"/>
      <c r="E115" s="502"/>
      <c r="F115" s="502"/>
      <c r="G115" s="502"/>
      <c r="H115" s="216"/>
      <c r="I115" s="631"/>
      <c r="J115" s="718"/>
      <c r="K115" s="162"/>
    </row>
    <row r="116" spans="1:22" ht="15.75" thickBot="1">
      <c r="B116" s="95"/>
      <c r="C116" s="15"/>
      <c r="D116" s="7"/>
      <c r="E116" s="7"/>
      <c r="F116" s="7"/>
      <c r="G116" s="7"/>
      <c r="H116" s="7"/>
      <c r="I116" s="97" t="s">
        <v>11</v>
      </c>
      <c r="J116" s="461" t="str">
        <f>J60</f>
        <v>07.05.2017</v>
      </c>
      <c r="K116" s="162"/>
    </row>
    <row r="117" spans="1:22">
      <c r="B117" s="95"/>
      <c r="C117" s="15"/>
      <c r="D117" s="214" t="s">
        <v>109</v>
      </c>
      <c r="E117" s="214" t="s">
        <v>239</v>
      </c>
      <c r="F117" s="214"/>
      <c r="G117" s="214"/>
      <c r="H117" s="214"/>
      <c r="I117" s="214"/>
      <c r="J117" s="7"/>
      <c r="K117" s="162"/>
    </row>
    <row r="118" spans="1:22">
      <c r="B118" s="93"/>
      <c r="C118" s="213"/>
      <c r="D118" s="212" t="s">
        <v>108</v>
      </c>
      <c r="E118" s="212"/>
      <c r="F118" s="212"/>
      <c r="G118" s="212"/>
      <c r="H118" s="212"/>
      <c r="I118" s="91" t="s">
        <v>107</v>
      </c>
      <c r="J118" s="175" t="str">
        <f>J62</f>
        <v>Barcarena</v>
      </c>
      <c r="K118" s="174"/>
    </row>
    <row r="119" spans="1:22" ht="18" customHeight="1"/>
    <row r="120" spans="1:22">
      <c r="B120" s="745" t="s">
        <v>845</v>
      </c>
      <c r="C120" s="745"/>
      <c r="D120" s="745"/>
      <c r="E120" s="745"/>
      <c r="F120" s="745"/>
      <c r="G120" s="745"/>
      <c r="H120" s="745"/>
      <c r="I120" s="745"/>
      <c r="J120" s="745"/>
    </row>
    <row r="121" spans="1:22">
      <c r="B121" s="207" t="s">
        <v>263</v>
      </c>
      <c r="C121" s="206"/>
      <c r="D121" s="8"/>
      <c r="E121" s="72"/>
      <c r="G121" s="210" t="s">
        <v>236</v>
      </c>
      <c r="H121" s="209"/>
      <c r="I121" s="208"/>
      <c r="J121" s="35"/>
      <c r="K121" s="78"/>
    </row>
    <row r="122" spans="1:22">
      <c r="B122" s="207" t="s">
        <v>448</v>
      </c>
      <c r="C122" s="123"/>
      <c r="D122" s="123"/>
      <c r="E122" s="447"/>
      <c r="G122" s="232" t="s">
        <v>446</v>
      </c>
      <c r="H122" s="15"/>
      <c r="I122" s="15" t="s">
        <v>262</v>
      </c>
      <c r="J122" s="15" t="s">
        <v>243</v>
      </c>
      <c r="K122" s="74"/>
    </row>
    <row r="123" spans="1:22">
      <c r="B123" s="207" t="s">
        <v>261</v>
      </c>
      <c r="C123" s="206"/>
      <c r="D123" s="8"/>
      <c r="E123" s="72"/>
      <c r="G123" s="232" t="s">
        <v>260</v>
      </c>
      <c r="H123" s="15"/>
      <c r="I123" s="15" t="s">
        <v>259</v>
      </c>
      <c r="J123" s="15" t="s">
        <v>243</v>
      </c>
      <c r="K123" s="74"/>
    </row>
    <row r="124" spans="1:22">
      <c r="G124" s="244" t="s">
        <v>255</v>
      </c>
      <c r="I124" s="83" t="s">
        <v>447</v>
      </c>
      <c r="J124" s="83" t="s">
        <v>254</v>
      </c>
      <c r="K124" s="246"/>
    </row>
    <row r="125" spans="1:22" ht="23.25" customHeight="1">
      <c r="A125" s="744" t="s">
        <v>233</v>
      </c>
      <c r="B125" s="751"/>
      <c r="C125" s="202" t="s">
        <v>0</v>
      </c>
      <c r="D125" s="744" t="s">
        <v>232</v>
      </c>
      <c r="E125" s="704"/>
      <c r="F125" s="739" t="s">
        <v>423</v>
      </c>
      <c r="G125" s="740"/>
      <c r="H125" s="201" t="s">
        <v>230</v>
      </c>
      <c r="I125" s="739" t="s">
        <v>229</v>
      </c>
      <c r="J125" s="741"/>
      <c r="K125" s="202" t="s">
        <v>10</v>
      </c>
      <c r="L125" s="3" t="s">
        <v>3</v>
      </c>
      <c r="M125" s="1" t="s">
        <v>7</v>
      </c>
      <c r="N125" s="2" t="s">
        <v>9</v>
      </c>
      <c r="O125" s="2" t="s">
        <v>10</v>
      </c>
      <c r="P125" s="411" t="s">
        <v>12</v>
      </c>
      <c r="Q125" s="411" t="s">
        <v>8</v>
      </c>
      <c r="R125" s="411" t="s">
        <v>5</v>
      </c>
      <c r="S125" s="4" t="s">
        <v>4</v>
      </c>
    </row>
    <row r="126" spans="1:22">
      <c r="A126" s="437">
        <v>79</v>
      </c>
      <c r="B126" s="437" t="s">
        <v>776</v>
      </c>
      <c r="C126" s="487">
        <v>81.506333258893434</v>
      </c>
      <c r="D126" s="437" t="s">
        <v>777</v>
      </c>
      <c r="E126" s="437" t="s">
        <v>778</v>
      </c>
      <c r="F126" s="486">
        <v>86.816540703396498</v>
      </c>
      <c r="G126" s="486">
        <v>5058.2578854897019</v>
      </c>
      <c r="H126" s="488">
        <v>2014</v>
      </c>
      <c r="I126" s="439">
        <v>14</v>
      </c>
      <c r="J126" s="437" t="s">
        <v>824</v>
      </c>
      <c r="K126" s="442">
        <f>V126</f>
        <v>17.391855231750924</v>
      </c>
      <c r="L126" s="460">
        <v>30</v>
      </c>
      <c r="M126" s="413">
        <f t="shared" ref="M126:M164" si="12">2*(S126/(R126*$O$13*$Q$13))*((I126^2)/100)</f>
        <v>3.0981447682490759</v>
      </c>
      <c r="N126" s="460">
        <v>0</v>
      </c>
      <c r="O126" s="413">
        <f t="shared" ref="O126:O164" si="13">(L126+N126)-(M126+Q126)</f>
        <v>17.391855231750924</v>
      </c>
      <c r="P126" s="460">
        <v>8.9499999999999993</v>
      </c>
      <c r="Q126" s="460">
        <v>9.51</v>
      </c>
      <c r="R126" s="200">
        <f t="shared" ref="R126:R127" si="14">(P126+Q126)/2</f>
        <v>9.23</v>
      </c>
      <c r="S126" s="460">
        <v>37931</v>
      </c>
      <c r="V126" s="5">
        <f>IF(L126&lt;=50,O126,"DW")</f>
        <v>17.391855231750924</v>
      </c>
    </row>
    <row r="127" spans="1:22">
      <c r="A127" s="437">
        <v>80</v>
      </c>
      <c r="B127" s="437" t="s">
        <v>776</v>
      </c>
      <c r="C127" s="487">
        <v>75.923734506166568</v>
      </c>
      <c r="D127" s="437" t="s">
        <v>779</v>
      </c>
      <c r="E127" s="437" t="s">
        <v>780</v>
      </c>
      <c r="F127" s="486">
        <v>18.535699299847984</v>
      </c>
      <c r="G127" s="486">
        <v>5076.7935847895496</v>
      </c>
      <c r="H127" s="488">
        <v>2014</v>
      </c>
      <c r="I127" s="439">
        <v>14</v>
      </c>
      <c r="J127" s="437" t="s">
        <v>825</v>
      </c>
      <c r="K127" s="442">
        <f t="shared" ref="K127:K164" si="15">V127</f>
        <v>15.391855231750924</v>
      </c>
      <c r="L127" s="460">
        <v>28</v>
      </c>
      <c r="M127" s="413">
        <f t="shared" si="12"/>
        <v>3.0981447682490759</v>
      </c>
      <c r="N127" s="460">
        <v>0</v>
      </c>
      <c r="O127" s="413">
        <f t="shared" si="13"/>
        <v>15.391855231750924</v>
      </c>
      <c r="P127" s="460">
        <v>8.9499999999999993</v>
      </c>
      <c r="Q127" s="460">
        <v>9.51</v>
      </c>
      <c r="R127" s="200">
        <f t="shared" si="14"/>
        <v>9.23</v>
      </c>
      <c r="S127" s="460">
        <v>37931</v>
      </c>
      <c r="V127" s="5">
        <f t="shared" ref="V127:V164" si="16">IF(L127&lt;=50,O127,"DW")</f>
        <v>15.391855231750924</v>
      </c>
    </row>
    <row r="128" spans="1:22">
      <c r="A128" s="437">
        <v>81</v>
      </c>
      <c r="B128" s="437" t="s">
        <v>776</v>
      </c>
      <c r="C128" s="487">
        <v>91.602369427364891</v>
      </c>
      <c r="D128" s="437" t="s">
        <v>781</v>
      </c>
      <c r="E128" s="437" t="s">
        <v>782</v>
      </c>
      <c r="F128" s="486">
        <v>14.330544650756661</v>
      </c>
      <c r="G128" s="486">
        <v>5091.1241294403062</v>
      </c>
      <c r="H128" s="488">
        <v>2040</v>
      </c>
      <c r="I128" s="439">
        <v>14</v>
      </c>
      <c r="J128" s="437" t="s">
        <v>826</v>
      </c>
      <c r="K128" s="442">
        <f t="shared" si="15"/>
        <v>11.391855231750924</v>
      </c>
      <c r="L128" s="460">
        <v>24</v>
      </c>
      <c r="M128" s="413">
        <f t="shared" si="12"/>
        <v>3.0981447682490759</v>
      </c>
      <c r="N128" s="460">
        <v>0</v>
      </c>
      <c r="O128" s="413">
        <f t="shared" si="13"/>
        <v>11.391855231750924</v>
      </c>
      <c r="P128" s="460">
        <v>8.9499999999999993</v>
      </c>
      <c r="Q128" s="460">
        <v>9.51</v>
      </c>
      <c r="R128" s="200">
        <f t="shared" ref="R128:R135" si="17">(P128+Q128)/2</f>
        <v>9.23</v>
      </c>
      <c r="S128" s="460">
        <v>37931</v>
      </c>
      <c r="V128" s="5">
        <f t="shared" si="16"/>
        <v>11.391855231750924</v>
      </c>
    </row>
    <row r="129" spans="1:22">
      <c r="A129" s="437">
        <v>82</v>
      </c>
      <c r="B129" s="437" t="s">
        <v>783</v>
      </c>
      <c r="C129" s="487">
        <v>78.603366789293204</v>
      </c>
      <c r="D129" s="437" t="s">
        <v>784</v>
      </c>
      <c r="E129" s="437" t="s">
        <v>785</v>
      </c>
      <c r="F129" s="486">
        <v>24.842684424620153</v>
      </c>
      <c r="G129" s="486">
        <v>5115.9668138649267</v>
      </c>
      <c r="H129" s="488">
        <v>2040</v>
      </c>
      <c r="I129" s="439">
        <v>14</v>
      </c>
      <c r="J129" s="437" t="s">
        <v>827</v>
      </c>
      <c r="K129" s="442">
        <f t="shared" si="15"/>
        <v>22.391855231750924</v>
      </c>
      <c r="L129" s="460">
        <v>35</v>
      </c>
      <c r="M129" s="413">
        <f t="shared" si="12"/>
        <v>3.0981447682490759</v>
      </c>
      <c r="N129" s="460">
        <v>0</v>
      </c>
      <c r="O129" s="413">
        <f t="shared" si="13"/>
        <v>22.391855231750924</v>
      </c>
      <c r="P129" s="460">
        <v>8.9499999999999993</v>
      </c>
      <c r="Q129" s="460">
        <v>9.51</v>
      </c>
      <c r="R129" s="200">
        <f t="shared" si="17"/>
        <v>9.23</v>
      </c>
      <c r="S129" s="460">
        <v>37931</v>
      </c>
      <c r="V129" s="5">
        <f t="shared" si="16"/>
        <v>22.391855231750924</v>
      </c>
    </row>
    <row r="130" spans="1:22">
      <c r="A130" s="437">
        <v>83</v>
      </c>
      <c r="B130" s="437" t="s">
        <v>786</v>
      </c>
      <c r="C130" s="487">
        <v>105.80233567663721</v>
      </c>
      <c r="D130" s="437" t="s">
        <v>787</v>
      </c>
      <c r="E130" s="437" t="s">
        <v>788</v>
      </c>
      <c r="F130" s="486">
        <v>30.350234459518042</v>
      </c>
      <c r="G130" s="486">
        <v>5146.3170483244448</v>
      </c>
      <c r="H130" s="488">
        <v>2040</v>
      </c>
      <c r="I130" s="439">
        <v>14</v>
      </c>
      <c r="J130" s="437" t="s">
        <v>828</v>
      </c>
      <c r="K130" s="442" t="str">
        <f t="shared" si="15"/>
        <v>DW</v>
      </c>
      <c r="L130" s="460">
        <v>107</v>
      </c>
      <c r="M130" s="413">
        <f t="shared" si="12"/>
        <v>3.0981447682490759</v>
      </c>
      <c r="N130" s="460">
        <v>0</v>
      </c>
      <c r="O130" s="413">
        <f t="shared" si="13"/>
        <v>94.391855231750924</v>
      </c>
      <c r="P130" s="460">
        <v>8.9499999999999993</v>
      </c>
      <c r="Q130" s="460">
        <v>9.51</v>
      </c>
      <c r="R130" s="200">
        <f t="shared" si="17"/>
        <v>9.23</v>
      </c>
      <c r="S130" s="460">
        <v>37931</v>
      </c>
      <c r="V130" s="5" t="str">
        <f t="shared" si="16"/>
        <v>DW</v>
      </c>
    </row>
    <row r="131" spans="1:22">
      <c r="A131" s="437">
        <v>84</v>
      </c>
      <c r="B131" s="437" t="s">
        <v>786</v>
      </c>
      <c r="C131" s="487">
        <v>116.30598926985017</v>
      </c>
      <c r="D131" s="437" t="s">
        <v>789</v>
      </c>
      <c r="E131" s="437" t="s">
        <v>790</v>
      </c>
      <c r="F131" s="486">
        <v>9.0091871539613617</v>
      </c>
      <c r="G131" s="486">
        <v>5155.3262354784065</v>
      </c>
      <c r="H131" s="488">
        <v>1915</v>
      </c>
      <c r="I131" s="439">
        <v>12</v>
      </c>
      <c r="J131" s="437" t="s">
        <v>829</v>
      </c>
      <c r="K131" s="442" t="str">
        <f t="shared" si="15"/>
        <v>DW</v>
      </c>
      <c r="L131" s="460">
        <v>84</v>
      </c>
      <c r="M131" s="413">
        <f t="shared" si="12"/>
        <v>2.2761879929993212</v>
      </c>
      <c r="N131" s="460">
        <v>0</v>
      </c>
      <c r="O131" s="413">
        <f t="shared" si="13"/>
        <v>72.213812007000683</v>
      </c>
      <c r="P131" s="460">
        <v>8.9499999999999993</v>
      </c>
      <c r="Q131" s="460">
        <v>9.51</v>
      </c>
      <c r="R131" s="200">
        <f t="shared" si="17"/>
        <v>9.23</v>
      </c>
      <c r="S131" s="460">
        <v>37931</v>
      </c>
      <c r="V131" s="5" t="str">
        <f t="shared" si="16"/>
        <v>DW</v>
      </c>
    </row>
    <row r="132" spans="1:22">
      <c r="A132" s="437">
        <v>85</v>
      </c>
      <c r="B132" s="437" t="s">
        <v>786</v>
      </c>
      <c r="C132" s="487">
        <v>123.54552427754491</v>
      </c>
      <c r="D132" s="437" t="s">
        <v>791</v>
      </c>
      <c r="E132" s="437" t="s">
        <v>792</v>
      </c>
      <c r="F132" s="486">
        <v>7.1872720462624677</v>
      </c>
      <c r="G132" s="486">
        <v>5162.513507524669</v>
      </c>
      <c r="H132" s="488">
        <v>1915</v>
      </c>
      <c r="I132" s="439">
        <v>10</v>
      </c>
      <c r="J132" s="437" t="s">
        <v>830</v>
      </c>
      <c r="K132" s="442">
        <f t="shared" si="15"/>
        <v>14.909313893750472</v>
      </c>
      <c r="L132" s="460">
        <v>26</v>
      </c>
      <c r="M132" s="413">
        <f t="shared" si="12"/>
        <v>1.5806861062495285</v>
      </c>
      <c r="N132" s="460">
        <v>0</v>
      </c>
      <c r="O132" s="413">
        <f t="shared" si="13"/>
        <v>14.909313893750472</v>
      </c>
      <c r="P132" s="460">
        <v>8.9499999999999993</v>
      </c>
      <c r="Q132" s="460">
        <v>9.51</v>
      </c>
      <c r="R132" s="200">
        <f t="shared" si="17"/>
        <v>9.23</v>
      </c>
      <c r="S132" s="460">
        <v>37931</v>
      </c>
      <c r="V132" s="5">
        <f t="shared" si="16"/>
        <v>14.909313893750472</v>
      </c>
    </row>
    <row r="133" spans="1:22">
      <c r="A133" s="437">
        <v>86</v>
      </c>
      <c r="B133" s="437" t="s">
        <v>793</v>
      </c>
      <c r="C133" s="487">
        <v>118.19582193035777</v>
      </c>
      <c r="D133" s="437" t="s">
        <v>794</v>
      </c>
      <c r="E133" s="437" t="s">
        <v>795</v>
      </c>
      <c r="F133" s="486">
        <v>3.3923598922275464</v>
      </c>
      <c r="G133" s="486">
        <v>5165.9058674168964</v>
      </c>
      <c r="H133" s="488">
        <v>1915</v>
      </c>
      <c r="I133" s="439">
        <v>6</v>
      </c>
      <c r="J133" s="437" t="s">
        <v>831</v>
      </c>
      <c r="K133" s="442">
        <f t="shared" si="15"/>
        <v>6.7209530017501713</v>
      </c>
      <c r="L133" s="460">
        <v>16.8</v>
      </c>
      <c r="M133" s="413">
        <f t="shared" si="12"/>
        <v>0.56904699824983029</v>
      </c>
      <c r="N133" s="460">
        <v>0</v>
      </c>
      <c r="O133" s="413">
        <f t="shared" si="13"/>
        <v>6.7209530017501713</v>
      </c>
      <c r="P133" s="460">
        <v>8.9499999999999993</v>
      </c>
      <c r="Q133" s="460">
        <v>9.51</v>
      </c>
      <c r="R133" s="200">
        <f t="shared" si="17"/>
        <v>9.23</v>
      </c>
      <c r="S133" s="460">
        <v>37931</v>
      </c>
      <c r="V133" s="5">
        <f t="shared" si="16"/>
        <v>6.7209530017501713</v>
      </c>
    </row>
    <row r="134" spans="1:22">
      <c r="A134" s="437">
        <v>87</v>
      </c>
      <c r="B134" s="437" t="s">
        <v>796</v>
      </c>
      <c r="C134" s="487">
        <v>124.45613712122635</v>
      </c>
      <c r="D134" s="437" t="s">
        <v>797</v>
      </c>
      <c r="E134" s="437" t="s">
        <v>798</v>
      </c>
      <c r="F134" s="486">
        <v>1.3806860257029838</v>
      </c>
      <c r="G134" s="486">
        <v>5167.2865534425991</v>
      </c>
      <c r="H134" s="488">
        <v>1916</v>
      </c>
      <c r="I134" s="439">
        <v>9</v>
      </c>
      <c r="J134" s="437" t="s">
        <v>832</v>
      </c>
      <c r="K134" s="442">
        <f t="shared" si="15"/>
        <v>-0.29035574606211867</v>
      </c>
      <c r="L134" s="460">
        <v>10.5</v>
      </c>
      <c r="M134" s="413">
        <f t="shared" si="12"/>
        <v>1.2803557460621182</v>
      </c>
      <c r="N134" s="460">
        <v>0</v>
      </c>
      <c r="O134" s="413">
        <f t="shared" si="13"/>
        <v>-0.29035574606211867</v>
      </c>
      <c r="P134" s="460">
        <v>8.9499999999999993</v>
      </c>
      <c r="Q134" s="460">
        <v>9.51</v>
      </c>
      <c r="R134" s="200">
        <f t="shared" si="17"/>
        <v>9.23</v>
      </c>
      <c r="S134" s="460">
        <v>37931</v>
      </c>
      <c r="V134" s="5">
        <f t="shared" si="16"/>
        <v>-0.29035574606211867</v>
      </c>
    </row>
    <row r="135" spans="1:22">
      <c r="A135" s="437">
        <v>88</v>
      </c>
      <c r="B135" s="437" t="s">
        <v>799</v>
      </c>
      <c r="C135" s="487">
        <v>136.23776163808188</v>
      </c>
      <c r="D135" s="437" t="s">
        <v>800</v>
      </c>
      <c r="E135" s="437" t="s">
        <v>801</v>
      </c>
      <c r="F135" s="486">
        <v>1.1682363094330401</v>
      </c>
      <c r="G135" s="486">
        <v>5168.4547897520324</v>
      </c>
      <c r="H135" s="488">
        <v>1916</v>
      </c>
      <c r="I135" s="439">
        <v>6</v>
      </c>
      <c r="J135" s="437" t="s">
        <v>833</v>
      </c>
      <c r="K135" s="442">
        <f t="shared" si="15"/>
        <v>0.42095300175017059</v>
      </c>
      <c r="L135" s="460">
        <v>10.5</v>
      </c>
      <c r="M135" s="413">
        <f t="shared" si="12"/>
        <v>0.56904699824983029</v>
      </c>
      <c r="N135" s="460">
        <v>0</v>
      </c>
      <c r="O135" s="413">
        <f t="shared" si="13"/>
        <v>0.42095300175017059</v>
      </c>
      <c r="P135" s="460">
        <v>8.9499999999999993</v>
      </c>
      <c r="Q135" s="460">
        <v>9.51</v>
      </c>
      <c r="R135" s="200">
        <f t="shared" si="17"/>
        <v>9.23</v>
      </c>
      <c r="S135" s="460">
        <v>37931</v>
      </c>
      <c r="V135" s="5">
        <f t="shared" si="16"/>
        <v>0.42095300175017059</v>
      </c>
    </row>
    <row r="136" spans="1:22">
      <c r="A136" s="437">
        <v>89</v>
      </c>
      <c r="B136" s="437" t="s">
        <v>799</v>
      </c>
      <c r="C136" s="487">
        <v>124.74449668598652</v>
      </c>
      <c r="D136" s="437" t="s">
        <v>802</v>
      </c>
      <c r="E136" s="437" t="s">
        <v>803</v>
      </c>
      <c r="F136" s="486">
        <v>0.18104786176709695</v>
      </c>
      <c r="G136" s="486">
        <v>5168.6358376137996</v>
      </c>
      <c r="H136" s="488">
        <v>1916</v>
      </c>
      <c r="I136" s="439">
        <v>6</v>
      </c>
      <c r="J136" s="437" t="s">
        <v>834</v>
      </c>
      <c r="K136" s="442">
        <f t="shared" si="15"/>
        <v>0.42095300175017059</v>
      </c>
      <c r="L136" s="460">
        <v>10.5</v>
      </c>
      <c r="M136" s="413">
        <f t="shared" si="12"/>
        <v>0.56904699824983029</v>
      </c>
      <c r="N136" s="460">
        <v>0</v>
      </c>
      <c r="O136" s="413">
        <f t="shared" si="13"/>
        <v>0.42095300175017059</v>
      </c>
      <c r="P136" s="460">
        <v>8.9499999999999993</v>
      </c>
      <c r="Q136" s="460">
        <v>9.51</v>
      </c>
      <c r="R136" s="200">
        <f t="shared" ref="R136:R137" si="18">(P136+Q136)/2</f>
        <v>9.23</v>
      </c>
      <c r="S136" s="460">
        <v>37931</v>
      </c>
      <c r="V136" s="5">
        <f t="shared" si="16"/>
        <v>0.42095300175017059</v>
      </c>
    </row>
    <row r="137" spans="1:22">
      <c r="A137" s="437">
        <v>90</v>
      </c>
      <c r="B137" s="437" t="s">
        <v>799</v>
      </c>
      <c r="C137" s="487">
        <v>97.1611245567412</v>
      </c>
      <c r="D137" s="437" t="s">
        <v>804</v>
      </c>
      <c r="E137" s="437" t="s">
        <v>805</v>
      </c>
      <c r="F137" s="486">
        <v>0.20090049806635535</v>
      </c>
      <c r="G137" s="486">
        <v>5168.836738111866</v>
      </c>
      <c r="H137" s="488">
        <v>1916</v>
      </c>
      <c r="I137" s="439">
        <v>6</v>
      </c>
      <c r="J137" s="437" t="s">
        <v>835</v>
      </c>
      <c r="K137" s="442">
        <f t="shared" si="15"/>
        <v>0.42095300175017059</v>
      </c>
      <c r="L137" s="460">
        <v>10.5</v>
      </c>
      <c r="M137" s="413">
        <f t="shared" si="12"/>
        <v>0.56904699824983029</v>
      </c>
      <c r="N137" s="460">
        <v>0</v>
      </c>
      <c r="O137" s="413">
        <f t="shared" si="13"/>
        <v>0.42095300175017059</v>
      </c>
      <c r="P137" s="460">
        <v>8.9499999999999993</v>
      </c>
      <c r="Q137" s="460">
        <v>9.51</v>
      </c>
      <c r="R137" s="200">
        <f t="shared" si="18"/>
        <v>9.23</v>
      </c>
      <c r="S137" s="460">
        <v>37931</v>
      </c>
      <c r="V137" s="5">
        <f t="shared" si="16"/>
        <v>0.42095300175017059</v>
      </c>
    </row>
    <row r="138" spans="1:22">
      <c r="A138" s="437">
        <v>91</v>
      </c>
      <c r="B138" s="437" t="s">
        <v>799</v>
      </c>
      <c r="C138" s="487">
        <v>88.9</v>
      </c>
      <c r="D138" s="437" t="s">
        <v>806</v>
      </c>
      <c r="E138" s="437" t="s">
        <v>807</v>
      </c>
      <c r="F138" s="486">
        <v>0.84280554093628557</v>
      </c>
      <c r="G138" s="486">
        <v>5169.6795436528018</v>
      </c>
      <c r="H138" s="488">
        <v>1916</v>
      </c>
      <c r="I138" s="439">
        <v>6</v>
      </c>
      <c r="J138" s="437" t="s">
        <v>836</v>
      </c>
      <c r="K138" s="442">
        <f t="shared" si="15"/>
        <v>0.42095300175017059</v>
      </c>
      <c r="L138" s="460">
        <v>10.5</v>
      </c>
      <c r="M138" s="413">
        <f t="shared" si="12"/>
        <v>0.56904699824983029</v>
      </c>
      <c r="N138" s="460">
        <v>0</v>
      </c>
      <c r="O138" s="413">
        <f t="shared" si="13"/>
        <v>0.42095300175017059</v>
      </c>
      <c r="P138" s="460">
        <v>8.9499999999999993</v>
      </c>
      <c r="Q138" s="460">
        <v>9.51</v>
      </c>
      <c r="R138" s="200">
        <f t="shared" ref="R138:R164" si="19">(P138+Q138)/2</f>
        <v>9.23</v>
      </c>
      <c r="S138" s="460">
        <v>37931</v>
      </c>
      <c r="V138" s="5">
        <f t="shared" si="16"/>
        <v>0.42095300175017059</v>
      </c>
    </row>
    <row r="139" spans="1:22">
      <c r="A139" s="437">
        <v>92</v>
      </c>
      <c r="B139" s="437" t="s">
        <v>808</v>
      </c>
      <c r="C139" s="487">
        <v>82.557954893054287</v>
      </c>
      <c r="D139" s="437" t="s">
        <v>809</v>
      </c>
      <c r="E139" s="437" t="s">
        <v>810</v>
      </c>
      <c r="F139" s="486">
        <v>3.3257468375078627</v>
      </c>
      <c r="G139" s="486">
        <v>5173.0052904903096</v>
      </c>
      <c r="H139" s="488">
        <v>1916</v>
      </c>
      <c r="I139" s="439">
        <v>6</v>
      </c>
      <c r="J139" s="437" t="s">
        <v>837</v>
      </c>
      <c r="K139" s="442">
        <f t="shared" si="15"/>
        <v>0.42095300175017059</v>
      </c>
      <c r="L139" s="460">
        <v>10.5</v>
      </c>
      <c r="M139" s="413">
        <f t="shared" si="12"/>
        <v>0.56904699824983029</v>
      </c>
      <c r="N139" s="460">
        <v>0</v>
      </c>
      <c r="O139" s="413">
        <f t="shared" si="13"/>
        <v>0.42095300175017059</v>
      </c>
      <c r="P139" s="460">
        <v>8.9499999999999993</v>
      </c>
      <c r="Q139" s="460">
        <v>9.51</v>
      </c>
      <c r="R139" s="200">
        <f t="shared" si="19"/>
        <v>9.23</v>
      </c>
      <c r="S139" s="460">
        <v>37931</v>
      </c>
      <c r="V139" s="5">
        <f t="shared" si="16"/>
        <v>0.42095300175017059</v>
      </c>
    </row>
    <row r="140" spans="1:22">
      <c r="A140" s="437">
        <v>93</v>
      </c>
      <c r="B140" s="437" t="s">
        <v>811</v>
      </c>
      <c r="C140" s="487">
        <v>75.900000000000006</v>
      </c>
      <c r="D140" s="437" t="s">
        <v>812</v>
      </c>
      <c r="E140" s="437" t="s">
        <v>813</v>
      </c>
      <c r="F140" s="486">
        <v>3.2652143486123641</v>
      </c>
      <c r="G140" s="486">
        <v>5176.2705048389216</v>
      </c>
      <c r="H140" s="488">
        <v>1917</v>
      </c>
      <c r="I140" s="439">
        <v>6</v>
      </c>
      <c r="J140" s="437" t="s">
        <v>838</v>
      </c>
      <c r="K140" s="442">
        <f t="shared" si="15"/>
        <v>0.42095300175017059</v>
      </c>
      <c r="L140" s="460">
        <v>10.5</v>
      </c>
      <c r="M140" s="413">
        <f t="shared" si="12"/>
        <v>0.56904699824983029</v>
      </c>
      <c r="N140" s="460">
        <v>0</v>
      </c>
      <c r="O140" s="413">
        <f t="shared" si="13"/>
        <v>0.42095300175017059</v>
      </c>
      <c r="P140" s="460">
        <v>8.9499999999999993</v>
      </c>
      <c r="Q140" s="460">
        <v>9.51</v>
      </c>
      <c r="R140" s="200">
        <f t="shared" si="19"/>
        <v>9.23</v>
      </c>
      <c r="S140" s="460">
        <v>37931</v>
      </c>
      <c r="V140" s="5">
        <f t="shared" si="16"/>
        <v>0.42095300175017059</v>
      </c>
    </row>
    <row r="141" spans="1:22">
      <c r="A141" s="437">
        <v>94</v>
      </c>
      <c r="B141" s="437" t="s">
        <v>814</v>
      </c>
      <c r="C141" s="487">
        <v>58.7</v>
      </c>
      <c r="D141" s="437" t="s">
        <v>815</v>
      </c>
      <c r="E141" s="437" t="s">
        <v>816</v>
      </c>
      <c r="F141" s="486">
        <v>0.37446388648577678</v>
      </c>
      <c r="G141" s="486">
        <v>5176.6449687254071</v>
      </c>
      <c r="H141" s="488">
        <v>1917</v>
      </c>
      <c r="I141" s="439">
        <v>6</v>
      </c>
      <c r="J141" s="437" t="s">
        <v>839</v>
      </c>
      <c r="K141" s="442">
        <f t="shared" si="15"/>
        <v>0.42095300175017059</v>
      </c>
      <c r="L141" s="460">
        <v>10.5</v>
      </c>
      <c r="M141" s="413">
        <f t="shared" si="12"/>
        <v>0.56904699824983029</v>
      </c>
      <c r="N141" s="460">
        <v>0</v>
      </c>
      <c r="O141" s="413">
        <f t="shared" si="13"/>
        <v>0.42095300175017059</v>
      </c>
      <c r="P141" s="460">
        <v>8.9499999999999993</v>
      </c>
      <c r="Q141" s="460">
        <v>9.51</v>
      </c>
      <c r="R141" s="200">
        <f t="shared" si="19"/>
        <v>9.23</v>
      </c>
      <c r="S141" s="460">
        <v>37931</v>
      </c>
      <c r="V141" s="5">
        <f t="shared" si="16"/>
        <v>0.42095300175017059</v>
      </c>
    </row>
    <row r="142" spans="1:22">
      <c r="A142" s="437">
        <v>95</v>
      </c>
      <c r="B142" s="437" t="s">
        <v>817</v>
      </c>
      <c r="C142" s="487">
        <v>44.8</v>
      </c>
      <c r="D142" s="437" t="s">
        <v>818</v>
      </c>
      <c r="E142" s="437" t="s">
        <v>819</v>
      </c>
      <c r="F142" s="486">
        <v>2.2883859998783276</v>
      </c>
      <c r="G142" s="486">
        <v>5178.9333547252854</v>
      </c>
      <c r="H142" s="488">
        <v>1917</v>
      </c>
      <c r="I142" s="439">
        <v>6</v>
      </c>
      <c r="J142" s="437" t="s">
        <v>840</v>
      </c>
      <c r="K142" s="442">
        <f t="shared" si="15"/>
        <v>0.42095300175017059</v>
      </c>
      <c r="L142" s="460">
        <v>10.5</v>
      </c>
      <c r="M142" s="413">
        <f t="shared" si="12"/>
        <v>0.56904699824983029</v>
      </c>
      <c r="N142" s="460">
        <v>0</v>
      </c>
      <c r="O142" s="413">
        <f t="shared" si="13"/>
        <v>0.42095300175017059</v>
      </c>
      <c r="P142" s="460">
        <v>8.9499999999999993</v>
      </c>
      <c r="Q142" s="460">
        <v>9.51</v>
      </c>
      <c r="R142" s="200">
        <f t="shared" si="19"/>
        <v>9.23</v>
      </c>
      <c r="S142" s="460">
        <v>37931</v>
      </c>
      <c r="V142" s="5">
        <f t="shared" si="16"/>
        <v>0.42095300175017059</v>
      </c>
    </row>
    <row r="143" spans="1:22">
      <c r="A143" s="437">
        <v>96</v>
      </c>
      <c r="B143" s="437" t="s">
        <v>799</v>
      </c>
      <c r="C143" s="487">
        <v>69.016159195505608</v>
      </c>
      <c r="D143" s="437" t="s">
        <v>820</v>
      </c>
      <c r="E143" s="437" t="s">
        <v>821</v>
      </c>
      <c r="F143" s="486">
        <v>0.55948956694083263</v>
      </c>
      <c r="G143" s="486">
        <v>5179.4928442922264</v>
      </c>
      <c r="H143" s="488">
        <v>1917</v>
      </c>
      <c r="I143" s="439">
        <v>6</v>
      </c>
      <c r="J143" s="437" t="s">
        <v>841</v>
      </c>
      <c r="K143" s="442">
        <f t="shared" si="15"/>
        <v>0.42095300175017059</v>
      </c>
      <c r="L143" s="460">
        <v>10.5</v>
      </c>
      <c r="M143" s="413">
        <f t="shared" si="12"/>
        <v>0.56904699824983029</v>
      </c>
      <c r="N143" s="460">
        <v>0</v>
      </c>
      <c r="O143" s="413">
        <f t="shared" si="13"/>
        <v>0.42095300175017059</v>
      </c>
      <c r="P143" s="460">
        <v>8.9499999999999993</v>
      </c>
      <c r="Q143" s="460">
        <v>9.51</v>
      </c>
      <c r="R143" s="200">
        <f t="shared" si="19"/>
        <v>9.23</v>
      </c>
      <c r="S143" s="460">
        <v>37931</v>
      </c>
      <c r="V143" s="5">
        <f t="shared" si="16"/>
        <v>0.42095300175017059</v>
      </c>
    </row>
    <row r="144" spans="1:22">
      <c r="A144" s="437">
        <v>97</v>
      </c>
      <c r="B144" s="437" t="s">
        <v>799</v>
      </c>
      <c r="C144" s="487">
        <v>90</v>
      </c>
      <c r="D144" s="437" t="s">
        <v>820</v>
      </c>
      <c r="E144" s="437" t="s">
        <v>822</v>
      </c>
      <c r="F144" s="486">
        <v>0.55136124797058716</v>
      </c>
      <c r="G144" s="486">
        <v>5180.0442055401973</v>
      </c>
      <c r="H144" s="488">
        <v>1917</v>
      </c>
      <c r="I144" s="439">
        <v>6</v>
      </c>
      <c r="J144" s="437" t="s">
        <v>842</v>
      </c>
      <c r="K144" s="442">
        <f t="shared" si="15"/>
        <v>0.42095300175017059</v>
      </c>
      <c r="L144" s="460">
        <v>10.5</v>
      </c>
      <c r="M144" s="413">
        <f t="shared" si="12"/>
        <v>0.56904699824983029</v>
      </c>
      <c r="N144" s="460">
        <v>0</v>
      </c>
      <c r="O144" s="413">
        <f t="shared" si="13"/>
        <v>0.42095300175017059</v>
      </c>
      <c r="P144" s="460">
        <v>8.9499999999999993</v>
      </c>
      <c r="Q144" s="460">
        <v>9.51</v>
      </c>
      <c r="R144" s="200">
        <f t="shared" si="19"/>
        <v>9.23</v>
      </c>
      <c r="S144" s="460">
        <v>37931</v>
      </c>
      <c r="V144" s="5">
        <f t="shared" si="16"/>
        <v>0.42095300175017059</v>
      </c>
    </row>
    <row r="145" spans="1:22">
      <c r="A145" s="437">
        <v>98</v>
      </c>
      <c r="B145" s="437" t="s">
        <v>847</v>
      </c>
      <c r="C145" s="487">
        <v>53.1</v>
      </c>
      <c r="D145" s="437" t="s">
        <v>823</v>
      </c>
      <c r="E145" s="437" t="s">
        <v>843</v>
      </c>
      <c r="F145" s="486">
        <v>0.33</v>
      </c>
      <c r="G145" s="486">
        <v>5180.3826578743901</v>
      </c>
      <c r="H145" s="488">
        <v>1917</v>
      </c>
      <c r="I145" s="439">
        <v>2</v>
      </c>
      <c r="J145" s="437" t="s">
        <v>844</v>
      </c>
      <c r="K145" s="442">
        <f t="shared" si="15"/>
        <v>1.1267725557500192</v>
      </c>
      <c r="L145" s="460">
        <v>10.7</v>
      </c>
      <c r="M145" s="413">
        <f t="shared" si="12"/>
        <v>6.3227444249981141E-2</v>
      </c>
      <c r="N145" s="460">
        <v>0</v>
      </c>
      <c r="O145" s="413">
        <f t="shared" si="13"/>
        <v>1.1267725557500192</v>
      </c>
      <c r="P145" s="460">
        <v>8.9499999999999993</v>
      </c>
      <c r="Q145" s="460">
        <v>9.51</v>
      </c>
      <c r="R145" s="200">
        <f t="shared" si="19"/>
        <v>9.23</v>
      </c>
      <c r="S145" s="460">
        <v>37931</v>
      </c>
      <c r="V145" s="5">
        <f t="shared" si="16"/>
        <v>1.1267725557500192</v>
      </c>
    </row>
    <row r="146" spans="1:22">
      <c r="A146" s="201">
        <v>99</v>
      </c>
      <c r="B146" s="243"/>
      <c r="C146" s="200"/>
      <c r="D146" s="202"/>
      <c r="E146" s="202"/>
      <c r="F146" s="242"/>
      <c r="G146" s="200"/>
      <c r="H146" s="227"/>
      <c r="I146" s="201"/>
      <c r="J146" s="221"/>
      <c r="K146" s="442">
        <f t="shared" si="15"/>
        <v>-12</v>
      </c>
      <c r="L146" s="460"/>
      <c r="M146" s="413">
        <f t="shared" si="12"/>
        <v>0</v>
      </c>
      <c r="N146" s="460"/>
      <c r="O146" s="413">
        <f t="shared" si="13"/>
        <v>-12</v>
      </c>
      <c r="P146" s="460">
        <v>11</v>
      </c>
      <c r="Q146" s="460">
        <v>12</v>
      </c>
      <c r="R146" s="200">
        <f t="shared" si="19"/>
        <v>11.5</v>
      </c>
      <c r="S146" s="460">
        <v>60000</v>
      </c>
      <c r="V146" s="5">
        <f t="shared" si="16"/>
        <v>-12</v>
      </c>
    </row>
    <row r="147" spans="1:22">
      <c r="A147" s="201">
        <v>100</v>
      </c>
      <c r="B147" s="243"/>
      <c r="C147" s="200"/>
      <c r="D147" s="202"/>
      <c r="E147" s="202"/>
      <c r="F147" s="242"/>
      <c r="G147" s="200"/>
      <c r="H147" s="227"/>
      <c r="I147" s="201"/>
      <c r="J147" s="221"/>
      <c r="K147" s="442">
        <f t="shared" si="15"/>
        <v>-12</v>
      </c>
      <c r="L147" s="460"/>
      <c r="M147" s="413">
        <f t="shared" si="12"/>
        <v>0</v>
      </c>
      <c r="N147" s="460"/>
      <c r="O147" s="413">
        <f t="shared" si="13"/>
        <v>-12</v>
      </c>
      <c r="P147" s="460">
        <v>11</v>
      </c>
      <c r="Q147" s="460">
        <v>12</v>
      </c>
      <c r="R147" s="200">
        <f t="shared" si="19"/>
        <v>11.5</v>
      </c>
      <c r="S147" s="460">
        <v>60000</v>
      </c>
      <c r="V147" s="5">
        <f t="shared" si="16"/>
        <v>-12</v>
      </c>
    </row>
    <row r="148" spans="1:22">
      <c r="A148" s="201">
        <v>101</v>
      </c>
      <c r="B148" s="224"/>
      <c r="C148" s="202"/>
      <c r="D148" s="202"/>
      <c r="E148" s="202"/>
      <c r="F148" s="202"/>
      <c r="G148" s="202"/>
      <c r="H148" s="227"/>
      <c r="I148" s="201"/>
      <c r="J148" s="221"/>
      <c r="K148" s="442">
        <f t="shared" si="15"/>
        <v>-12</v>
      </c>
      <c r="L148" s="460"/>
      <c r="M148" s="413">
        <f t="shared" si="12"/>
        <v>0</v>
      </c>
      <c r="N148" s="460"/>
      <c r="O148" s="413">
        <f t="shared" si="13"/>
        <v>-12</v>
      </c>
      <c r="P148" s="460">
        <v>11</v>
      </c>
      <c r="Q148" s="460">
        <v>12</v>
      </c>
      <c r="R148" s="200">
        <f t="shared" si="19"/>
        <v>11.5</v>
      </c>
      <c r="S148" s="460">
        <v>60000</v>
      </c>
      <c r="V148" s="5">
        <f t="shared" si="16"/>
        <v>-12</v>
      </c>
    </row>
    <row r="149" spans="1:22">
      <c r="A149" s="201">
        <v>102</v>
      </c>
      <c r="B149" s="224"/>
      <c r="C149" s="202"/>
      <c r="D149" s="202"/>
      <c r="E149" s="202"/>
      <c r="F149" s="202"/>
      <c r="G149" s="202"/>
      <c r="H149" s="227"/>
      <c r="I149" s="201"/>
      <c r="J149" s="221"/>
      <c r="K149" s="442">
        <f t="shared" si="15"/>
        <v>-12</v>
      </c>
      <c r="L149" s="460"/>
      <c r="M149" s="413">
        <f t="shared" si="12"/>
        <v>0</v>
      </c>
      <c r="N149" s="460"/>
      <c r="O149" s="413">
        <f t="shared" si="13"/>
        <v>-12</v>
      </c>
      <c r="P149" s="460">
        <v>11</v>
      </c>
      <c r="Q149" s="460">
        <v>12</v>
      </c>
      <c r="R149" s="200">
        <f t="shared" si="19"/>
        <v>11.5</v>
      </c>
      <c r="S149" s="460">
        <v>60000</v>
      </c>
      <c r="V149" s="5">
        <f t="shared" si="16"/>
        <v>-12</v>
      </c>
    </row>
    <row r="150" spans="1:22">
      <c r="A150" s="201">
        <v>103</v>
      </c>
      <c r="B150" s="224"/>
      <c r="C150" s="202"/>
      <c r="D150" s="202"/>
      <c r="E150" s="202"/>
      <c r="F150" s="202"/>
      <c r="G150" s="202"/>
      <c r="H150" s="227"/>
      <c r="I150" s="201"/>
      <c r="J150" s="221"/>
      <c r="K150" s="442">
        <f t="shared" si="15"/>
        <v>-12</v>
      </c>
      <c r="L150" s="460"/>
      <c r="M150" s="413">
        <f t="shared" si="12"/>
        <v>0</v>
      </c>
      <c r="N150" s="460"/>
      <c r="O150" s="413">
        <f t="shared" si="13"/>
        <v>-12</v>
      </c>
      <c r="P150" s="460">
        <v>11</v>
      </c>
      <c r="Q150" s="460">
        <v>12</v>
      </c>
      <c r="R150" s="200">
        <f t="shared" si="19"/>
        <v>11.5</v>
      </c>
      <c r="S150" s="460">
        <v>60000</v>
      </c>
      <c r="V150" s="5">
        <f t="shared" si="16"/>
        <v>-12</v>
      </c>
    </row>
    <row r="151" spans="1:22">
      <c r="A151" s="201">
        <v>104</v>
      </c>
      <c r="B151" s="224"/>
      <c r="C151" s="202"/>
      <c r="D151" s="202"/>
      <c r="E151" s="202"/>
      <c r="F151" s="202"/>
      <c r="G151" s="202"/>
      <c r="H151" s="227"/>
      <c r="I151" s="201"/>
      <c r="J151" s="221"/>
      <c r="K151" s="442">
        <f t="shared" si="15"/>
        <v>-12</v>
      </c>
      <c r="L151" s="460"/>
      <c r="M151" s="413">
        <f t="shared" si="12"/>
        <v>0</v>
      </c>
      <c r="N151" s="460"/>
      <c r="O151" s="413">
        <f t="shared" si="13"/>
        <v>-12</v>
      </c>
      <c r="P151" s="460">
        <v>11</v>
      </c>
      <c r="Q151" s="460">
        <v>12</v>
      </c>
      <c r="R151" s="200">
        <f t="shared" si="19"/>
        <v>11.5</v>
      </c>
      <c r="S151" s="460">
        <v>60000</v>
      </c>
      <c r="V151" s="5">
        <f t="shared" si="16"/>
        <v>-12</v>
      </c>
    </row>
    <row r="152" spans="1:22">
      <c r="A152" s="201">
        <v>105</v>
      </c>
      <c r="B152" s="224"/>
      <c r="C152" s="202"/>
      <c r="D152" s="202"/>
      <c r="E152" s="202"/>
      <c r="F152" s="202"/>
      <c r="G152" s="202"/>
      <c r="H152" s="227"/>
      <c r="I152" s="201"/>
      <c r="J152" s="221"/>
      <c r="K152" s="442">
        <f t="shared" si="15"/>
        <v>-12</v>
      </c>
      <c r="L152" s="460"/>
      <c r="M152" s="413">
        <f t="shared" si="12"/>
        <v>0</v>
      </c>
      <c r="N152" s="460"/>
      <c r="O152" s="413">
        <f t="shared" si="13"/>
        <v>-12</v>
      </c>
      <c r="P152" s="460">
        <v>11</v>
      </c>
      <c r="Q152" s="460">
        <v>12</v>
      </c>
      <c r="R152" s="200">
        <f t="shared" si="19"/>
        <v>11.5</v>
      </c>
      <c r="S152" s="460">
        <v>60000</v>
      </c>
      <c r="V152" s="5">
        <f t="shared" si="16"/>
        <v>-12</v>
      </c>
    </row>
    <row r="153" spans="1:22">
      <c r="A153" s="201">
        <v>106</v>
      </c>
      <c r="B153" s="224"/>
      <c r="C153" s="202"/>
      <c r="D153" s="202"/>
      <c r="E153" s="202"/>
      <c r="F153" s="202"/>
      <c r="G153" s="202"/>
      <c r="H153" s="227"/>
      <c r="I153" s="201"/>
      <c r="J153" s="221"/>
      <c r="K153" s="442">
        <f t="shared" si="15"/>
        <v>-12</v>
      </c>
      <c r="L153" s="460"/>
      <c r="M153" s="413">
        <f t="shared" si="12"/>
        <v>0</v>
      </c>
      <c r="N153" s="460"/>
      <c r="O153" s="413">
        <f t="shared" si="13"/>
        <v>-12</v>
      </c>
      <c r="P153" s="460">
        <v>11</v>
      </c>
      <c r="Q153" s="460">
        <v>12</v>
      </c>
      <c r="R153" s="200">
        <f t="shared" si="19"/>
        <v>11.5</v>
      </c>
      <c r="S153" s="460">
        <v>60000</v>
      </c>
      <c r="V153" s="5">
        <f t="shared" si="16"/>
        <v>-12</v>
      </c>
    </row>
    <row r="154" spans="1:22">
      <c r="A154" s="201">
        <v>107</v>
      </c>
      <c r="B154" s="224"/>
      <c r="C154" s="202"/>
      <c r="D154" s="202"/>
      <c r="E154" s="202"/>
      <c r="F154" s="202"/>
      <c r="G154" s="202"/>
      <c r="H154" s="227"/>
      <c r="I154" s="201"/>
      <c r="J154" s="221"/>
      <c r="K154" s="442">
        <f t="shared" si="15"/>
        <v>-12</v>
      </c>
      <c r="L154" s="460"/>
      <c r="M154" s="413">
        <f t="shared" si="12"/>
        <v>0</v>
      </c>
      <c r="N154" s="460"/>
      <c r="O154" s="413">
        <f t="shared" si="13"/>
        <v>-12</v>
      </c>
      <c r="P154" s="460">
        <v>11</v>
      </c>
      <c r="Q154" s="460">
        <v>12</v>
      </c>
      <c r="R154" s="200">
        <f t="shared" si="19"/>
        <v>11.5</v>
      </c>
      <c r="S154" s="460">
        <v>60000</v>
      </c>
      <c r="V154" s="5">
        <f t="shared" si="16"/>
        <v>-12</v>
      </c>
    </row>
    <row r="155" spans="1:22">
      <c r="A155" s="201">
        <v>108</v>
      </c>
      <c r="B155" s="241"/>
      <c r="C155" s="202"/>
      <c r="D155" s="202"/>
      <c r="E155" s="202"/>
      <c r="F155" s="202"/>
      <c r="G155" s="202"/>
      <c r="H155" s="227"/>
      <c r="I155" s="201"/>
      <c r="J155" s="221"/>
      <c r="K155" s="442">
        <f t="shared" si="15"/>
        <v>-12</v>
      </c>
      <c r="L155" s="460"/>
      <c r="M155" s="413">
        <f t="shared" si="12"/>
        <v>0</v>
      </c>
      <c r="N155" s="460"/>
      <c r="O155" s="413">
        <f t="shared" si="13"/>
        <v>-12</v>
      </c>
      <c r="P155" s="460">
        <v>11</v>
      </c>
      <c r="Q155" s="460">
        <v>12</v>
      </c>
      <c r="R155" s="200">
        <f t="shared" si="19"/>
        <v>11.5</v>
      </c>
      <c r="S155" s="460">
        <v>60000</v>
      </c>
      <c r="V155" s="5">
        <f t="shared" si="16"/>
        <v>-12</v>
      </c>
    </row>
    <row r="156" spans="1:22">
      <c r="A156" s="201">
        <v>109</v>
      </c>
      <c r="B156" s="241"/>
      <c r="C156" s="202"/>
      <c r="D156" s="202"/>
      <c r="E156" s="202"/>
      <c r="F156" s="202"/>
      <c r="G156" s="202"/>
      <c r="H156" s="227"/>
      <c r="I156" s="201"/>
      <c r="J156" s="221"/>
      <c r="K156" s="442">
        <f t="shared" si="15"/>
        <v>-12</v>
      </c>
      <c r="L156" s="460"/>
      <c r="M156" s="413">
        <f t="shared" si="12"/>
        <v>0</v>
      </c>
      <c r="N156" s="460"/>
      <c r="O156" s="413">
        <f t="shared" si="13"/>
        <v>-12</v>
      </c>
      <c r="P156" s="460">
        <v>11</v>
      </c>
      <c r="Q156" s="460">
        <v>12</v>
      </c>
      <c r="R156" s="200">
        <f t="shared" si="19"/>
        <v>11.5</v>
      </c>
      <c r="S156" s="460">
        <v>60000</v>
      </c>
      <c r="V156" s="5">
        <f t="shared" si="16"/>
        <v>-12</v>
      </c>
    </row>
    <row r="157" spans="1:22">
      <c r="A157" s="201">
        <v>110</v>
      </c>
      <c r="B157" s="224"/>
      <c r="C157" s="202"/>
      <c r="D157" s="202"/>
      <c r="E157" s="202"/>
      <c r="F157" s="202"/>
      <c r="G157" s="202"/>
      <c r="H157" s="227"/>
      <c r="I157" s="201"/>
      <c r="J157" s="221"/>
      <c r="K157" s="442">
        <f t="shared" si="15"/>
        <v>-12</v>
      </c>
      <c r="L157" s="460"/>
      <c r="M157" s="413">
        <f t="shared" si="12"/>
        <v>0</v>
      </c>
      <c r="N157" s="460"/>
      <c r="O157" s="413">
        <f t="shared" si="13"/>
        <v>-12</v>
      </c>
      <c r="P157" s="460">
        <v>11</v>
      </c>
      <c r="Q157" s="460">
        <v>12</v>
      </c>
      <c r="R157" s="200">
        <f t="shared" si="19"/>
        <v>11.5</v>
      </c>
      <c r="S157" s="460">
        <v>60000</v>
      </c>
      <c r="V157" s="5">
        <f t="shared" si="16"/>
        <v>-12</v>
      </c>
    </row>
    <row r="158" spans="1:22">
      <c r="A158" s="201">
        <v>111</v>
      </c>
      <c r="B158" s="224"/>
      <c r="C158" s="202"/>
      <c r="D158" s="202"/>
      <c r="E158" s="202"/>
      <c r="F158" s="202"/>
      <c r="G158" s="202"/>
      <c r="H158" s="227"/>
      <c r="I158" s="201"/>
      <c r="J158" s="221"/>
      <c r="K158" s="442">
        <f t="shared" si="15"/>
        <v>-12</v>
      </c>
      <c r="L158" s="460"/>
      <c r="M158" s="413">
        <f t="shared" si="12"/>
        <v>0</v>
      </c>
      <c r="N158" s="460"/>
      <c r="O158" s="413">
        <f t="shared" si="13"/>
        <v>-12</v>
      </c>
      <c r="P158" s="460">
        <v>11</v>
      </c>
      <c r="Q158" s="460">
        <v>12</v>
      </c>
      <c r="R158" s="200">
        <f t="shared" si="19"/>
        <v>11.5</v>
      </c>
      <c r="S158" s="460">
        <v>60000</v>
      </c>
      <c r="V158" s="5">
        <f t="shared" si="16"/>
        <v>-12</v>
      </c>
    </row>
    <row r="159" spans="1:22">
      <c r="A159" s="201">
        <v>112</v>
      </c>
      <c r="B159" s="241"/>
      <c r="C159" s="202"/>
      <c r="D159" s="202"/>
      <c r="E159" s="202"/>
      <c r="F159" s="202"/>
      <c r="G159" s="202"/>
      <c r="H159" s="227"/>
      <c r="I159" s="201"/>
      <c r="J159" s="221"/>
      <c r="K159" s="442">
        <f t="shared" si="15"/>
        <v>-12</v>
      </c>
      <c r="L159" s="460"/>
      <c r="M159" s="413">
        <f t="shared" si="12"/>
        <v>0</v>
      </c>
      <c r="N159" s="460"/>
      <c r="O159" s="413">
        <f t="shared" si="13"/>
        <v>-12</v>
      </c>
      <c r="P159" s="460">
        <v>11</v>
      </c>
      <c r="Q159" s="460">
        <v>12</v>
      </c>
      <c r="R159" s="200">
        <f t="shared" si="19"/>
        <v>11.5</v>
      </c>
      <c r="S159" s="460">
        <v>60000</v>
      </c>
      <c r="V159" s="5">
        <f t="shared" si="16"/>
        <v>-12</v>
      </c>
    </row>
    <row r="160" spans="1:22">
      <c r="A160" s="201">
        <v>113</v>
      </c>
      <c r="B160" s="224"/>
      <c r="C160" s="202"/>
      <c r="D160" s="202"/>
      <c r="E160" s="202"/>
      <c r="F160" s="202"/>
      <c r="G160" s="202"/>
      <c r="H160" s="227"/>
      <c r="I160" s="201"/>
      <c r="J160" s="221"/>
      <c r="K160" s="442">
        <f t="shared" si="15"/>
        <v>-12</v>
      </c>
      <c r="L160" s="460"/>
      <c r="M160" s="413">
        <f t="shared" si="12"/>
        <v>0</v>
      </c>
      <c r="N160" s="460"/>
      <c r="O160" s="413">
        <f t="shared" si="13"/>
        <v>-12</v>
      </c>
      <c r="P160" s="460">
        <v>11</v>
      </c>
      <c r="Q160" s="460">
        <v>12</v>
      </c>
      <c r="R160" s="200">
        <f t="shared" si="19"/>
        <v>11.5</v>
      </c>
      <c r="S160" s="460">
        <v>60000</v>
      </c>
      <c r="V160" s="5">
        <f t="shared" si="16"/>
        <v>-12</v>
      </c>
    </row>
    <row r="161" spans="1:22">
      <c r="A161" s="201">
        <v>114</v>
      </c>
      <c r="B161" s="240"/>
      <c r="C161" s="202"/>
      <c r="D161" s="202"/>
      <c r="E161" s="202"/>
      <c r="F161" s="238"/>
      <c r="G161" s="202"/>
      <c r="H161" s="227"/>
      <c r="I161" s="201"/>
      <c r="J161" s="221"/>
      <c r="K161" s="442">
        <f t="shared" si="15"/>
        <v>-12</v>
      </c>
      <c r="L161" s="460"/>
      <c r="M161" s="413">
        <f t="shared" si="12"/>
        <v>0</v>
      </c>
      <c r="N161" s="460"/>
      <c r="O161" s="413">
        <f t="shared" si="13"/>
        <v>-12</v>
      </c>
      <c r="P161" s="460">
        <v>11</v>
      </c>
      <c r="Q161" s="460">
        <v>12</v>
      </c>
      <c r="R161" s="200">
        <f t="shared" si="19"/>
        <v>11.5</v>
      </c>
      <c r="S161" s="460">
        <v>60000</v>
      </c>
      <c r="V161" s="5">
        <f t="shared" si="16"/>
        <v>-12</v>
      </c>
    </row>
    <row r="162" spans="1:22">
      <c r="A162" s="201">
        <v>115</v>
      </c>
      <c r="B162" s="240"/>
      <c r="C162" s="202"/>
      <c r="D162" s="202"/>
      <c r="E162" s="202"/>
      <c r="F162" s="238"/>
      <c r="G162" s="202"/>
      <c r="H162" s="227"/>
      <c r="I162" s="201"/>
      <c r="J162" s="221"/>
      <c r="K162" s="442">
        <f t="shared" si="15"/>
        <v>-12</v>
      </c>
      <c r="L162" s="460"/>
      <c r="M162" s="413">
        <f t="shared" si="12"/>
        <v>0</v>
      </c>
      <c r="N162" s="460"/>
      <c r="O162" s="413">
        <f t="shared" si="13"/>
        <v>-12</v>
      </c>
      <c r="P162" s="460">
        <v>11</v>
      </c>
      <c r="Q162" s="460">
        <v>12</v>
      </c>
      <c r="R162" s="200">
        <f t="shared" si="19"/>
        <v>11.5</v>
      </c>
      <c r="S162" s="460">
        <v>60000</v>
      </c>
      <c r="V162" s="5">
        <f t="shared" si="16"/>
        <v>-12</v>
      </c>
    </row>
    <row r="163" spans="1:22">
      <c r="A163" s="201">
        <v>116</v>
      </c>
      <c r="B163" s="240"/>
      <c r="C163" s="202"/>
      <c r="D163" s="202"/>
      <c r="E163" s="202"/>
      <c r="F163" s="238"/>
      <c r="G163" s="202"/>
      <c r="H163" s="227"/>
      <c r="I163" s="201"/>
      <c r="J163" s="221"/>
      <c r="K163" s="442">
        <f t="shared" si="15"/>
        <v>-12</v>
      </c>
      <c r="L163" s="460"/>
      <c r="M163" s="413">
        <f t="shared" si="12"/>
        <v>0</v>
      </c>
      <c r="N163" s="460"/>
      <c r="O163" s="413">
        <f t="shared" si="13"/>
        <v>-12</v>
      </c>
      <c r="P163" s="460">
        <v>11</v>
      </c>
      <c r="Q163" s="460">
        <v>12</v>
      </c>
      <c r="R163" s="200">
        <f t="shared" si="19"/>
        <v>11.5</v>
      </c>
      <c r="S163" s="460">
        <v>60000</v>
      </c>
      <c r="V163" s="5">
        <f t="shared" si="16"/>
        <v>-12</v>
      </c>
    </row>
    <row r="164" spans="1:22">
      <c r="A164" s="201">
        <v>117</v>
      </c>
      <c r="B164" s="240"/>
      <c r="C164" s="202"/>
      <c r="D164" s="202"/>
      <c r="E164" s="202"/>
      <c r="F164" s="238"/>
      <c r="G164" s="202"/>
      <c r="H164" s="227"/>
      <c r="I164" s="201"/>
      <c r="J164" s="221"/>
      <c r="K164" s="442">
        <f t="shared" si="15"/>
        <v>-12</v>
      </c>
      <c r="L164" s="460"/>
      <c r="M164" s="413">
        <f t="shared" si="12"/>
        <v>0</v>
      </c>
      <c r="N164" s="460"/>
      <c r="O164" s="413">
        <f t="shared" si="13"/>
        <v>-12</v>
      </c>
      <c r="P164" s="460">
        <v>11</v>
      </c>
      <c r="Q164" s="460">
        <v>12</v>
      </c>
      <c r="R164" s="200">
        <f t="shared" si="19"/>
        <v>11.5</v>
      </c>
      <c r="S164" s="460">
        <v>60000</v>
      </c>
      <c r="V164" s="5">
        <f t="shared" si="16"/>
        <v>-12</v>
      </c>
    </row>
    <row r="165" spans="1:22">
      <c r="B165" s="219" t="s">
        <v>848</v>
      </c>
      <c r="C165" s="198"/>
      <c r="D165" s="35"/>
      <c r="E165" s="465"/>
      <c r="H165" s="35"/>
      <c r="I165" s="35"/>
      <c r="J165" s="35"/>
    </row>
    <row r="166" spans="1:22">
      <c r="B166" s="219" t="s">
        <v>228</v>
      </c>
      <c r="C166" s="198"/>
      <c r="D166" s="13"/>
      <c r="E166" s="197"/>
      <c r="F166" s="5" t="s">
        <v>2</v>
      </c>
      <c r="H166" s="13"/>
      <c r="I166" s="13"/>
      <c r="J166" s="752" t="s">
        <v>253</v>
      </c>
      <c r="K166" s="752"/>
    </row>
    <row r="167" spans="1:22" ht="15.75" thickBot="1">
      <c r="B167" s="102"/>
      <c r="C167" s="218"/>
      <c r="D167" s="101"/>
      <c r="E167" s="101"/>
      <c r="F167" s="101"/>
      <c r="G167" s="101"/>
      <c r="H167" s="101"/>
      <c r="I167" s="101"/>
      <c r="J167" s="101"/>
      <c r="K167" s="166"/>
    </row>
    <row r="168" spans="1:22" ht="18.75">
      <c r="B168" s="95"/>
      <c r="C168" s="15"/>
      <c r="D168" s="217" t="s">
        <v>113</v>
      </c>
      <c r="E168" s="217"/>
      <c r="F168" s="217"/>
      <c r="G168" s="217"/>
      <c r="H168" s="217"/>
      <c r="I168" s="99" t="s">
        <v>112</v>
      </c>
      <c r="J168" s="98"/>
      <c r="K168" s="162"/>
    </row>
    <row r="169" spans="1:22" ht="15" customHeight="1">
      <c r="B169" s="95"/>
      <c r="C169" s="15"/>
      <c r="D169" s="502" t="s">
        <v>111</v>
      </c>
      <c r="E169" s="502"/>
      <c r="F169" s="502"/>
      <c r="G169" s="502"/>
      <c r="H169" s="216"/>
      <c r="I169" s="631" t="s">
        <v>110</v>
      </c>
      <c r="J169" s="718"/>
      <c r="K169" s="162"/>
    </row>
    <row r="170" spans="1:22" ht="15" customHeight="1">
      <c r="B170" s="95"/>
      <c r="C170" s="15"/>
      <c r="D170" s="502"/>
      <c r="E170" s="502"/>
      <c r="F170" s="502"/>
      <c r="G170" s="502"/>
      <c r="H170" s="216"/>
      <c r="I170" s="631"/>
      <c r="J170" s="718"/>
      <c r="K170" s="162"/>
    </row>
    <row r="171" spans="1:22" ht="15.75" thickBot="1">
      <c r="B171" s="95"/>
      <c r="C171" s="15"/>
      <c r="D171" s="7"/>
      <c r="E171" s="7"/>
      <c r="F171" s="7"/>
      <c r="G171" s="7"/>
      <c r="H171" s="7"/>
      <c r="I171" s="97" t="s">
        <v>11</v>
      </c>
      <c r="J171" s="239" t="str">
        <f>J116</f>
        <v>07.05.2017</v>
      </c>
      <c r="K171" s="162"/>
    </row>
    <row r="172" spans="1:22">
      <c r="B172" s="95"/>
      <c r="C172" s="15"/>
      <c r="D172" s="214" t="s">
        <v>109</v>
      </c>
      <c r="E172" s="214" t="s">
        <v>239</v>
      </c>
      <c r="F172" s="214"/>
      <c r="G172" s="214"/>
      <c r="H172" s="214"/>
      <c r="I172" s="214"/>
      <c r="J172" s="7"/>
      <c r="K172" s="162"/>
    </row>
    <row r="173" spans="1:22">
      <c r="B173" s="93"/>
      <c r="C173" s="213"/>
      <c r="D173" s="504" t="s">
        <v>108</v>
      </c>
      <c r="E173" s="504"/>
      <c r="F173" s="504"/>
      <c r="G173" s="504"/>
      <c r="H173" s="212"/>
      <c r="I173" s="92" t="s">
        <v>107</v>
      </c>
      <c r="J173" s="211" t="str">
        <f>J118</f>
        <v>Barcarena</v>
      </c>
      <c r="K173" s="174"/>
    </row>
    <row r="174" spans="1:22">
      <c r="B174" s="745" t="s">
        <v>249</v>
      </c>
      <c r="C174" s="745"/>
      <c r="D174" s="745"/>
      <c r="E174" s="745"/>
      <c r="F174" s="745"/>
      <c r="G174" s="745"/>
      <c r="H174" s="745"/>
      <c r="I174" s="745"/>
      <c r="J174" s="745"/>
    </row>
    <row r="175" spans="1:22">
      <c r="B175" s="207" t="s">
        <v>237</v>
      </c>
      <c r="C175" s="206" t="s">
        <v>1</v>
      </c>
      <c r="D175" s="8"/>
      <c r="E175" s="72"/>
      <c r="G175" s="210" t="s">
        <v>236</v>
      </c>
      <c r="H175" s="209"/>
      <c r="I175" s="208"/>
      <c r="J175" s="35"/>
      <c r="K175" s="78"/>
    </row>
    <row r="176" spans="1:22">
      <c r="B176" s="207" t="s">
        <v>252</v>
      </c>
      <c r="C176" s="206"/>
      <c r="D176" s="8"/>
      <c r="E176" s="72"/>
      <c r="G176" s="232" t="s">
        <v>247</v>
      </c>
      <c r="H176" s="15"/>
      <c r="I176" s="15" t="s">
        <v>244</v>
      </c>
      <c r="J176" s="15" t="s">
        <v>243</v>
      </c>
      <c r="K176" s="74"/>
    </row>
    <row r="177" spans="1:11">
      <c r="B177" s="207" t="s">
        <v>251</v>
      </c>
      <c r="C177" s="206"/>
      <c r="D177" s="8"/>
      <c r="E177" s="72"/>
      <c r="G177" s="232" t="s">
        <v>245</v>
      </c>
      <c r="H177" s="15"/>
      <c r="I177" s="15" t="s">
        <v>244</v>
      </c>
      <c r="J177" s="15" t="s">
        <v>243</v>
      </c>
      <c r="K177" s="74"/>
    </row>
    <row r="178" spans="1:11" ht="12" customHeight="1">
      <c r="G178" s="205"/>
      <c r="H178" s="13"/>
      <c r="I178" s="13"/>
      <c r="J178" s="13"/>
      <c r="K178" s="136"/>
    </row>
    <row r="179" spans="1:11" ht="28.5" customHeight="1">
      <c r="A179" s="750" t="s">
        <v>233</v>
      </c>
      <c r="B179" s="750"/>
      <c r="C179" s="202" t="s">
        <v>0</v>
      </c>
      <c r="D179" s="744" t="s">
        <v>232</v>
      </c>
      <c r="E179" s="704"/>
      <c r="F179" s="739" t="s">
        <v>242</v>
      </c>
      <c r="G179" s="740"/>
      <c r="H179" s="201" t="s">
        <v>230</v>
      </c>
      <c r="I179" s="739" t="s">
        <v>229</v>
      </c>
      <c r="J179" s="741"/>
      <c r="K179" s="202" t="s">
        <v>10</v>
      </c>
    </row>
    <row r="180" spans="1:11">
      <c r="A180" s="201"/>
      <c r="B180" s="224"/>
      <c r="C180" s="202"/>
      <c r="D180" s="202"/>
      <c r="E180" s="202"/>
      <c r="F180" s="238"/>
      <c r="G180" s="202"/>
      <c r="H180" s="227"/>
      <c r="I180" s="222"/>
      <c r="J180" s="221"/>
      <c r="K180" s="233"/>
    </row>
    <row r="181" spans="1:11">
      <c r="A181" s="207"/>
      <c r="B181" s="207"/>
      <c r="C181" s="202"/>
      <c r="D181" s="202"/>
      <c r="E181" s="202"/>
      <c r="F181" s="202"/>
      <c r="G181" s="238"/>
      <c r="H181" s="227"/>
      <c r="I181" s="222"/>
      <c r="J181" s="221"/>
      <c r="K181" s="233"/>
    </row>
    <row r="182" spans="1:11">
      <c r="A182" s="207"/>
      <c r="B182" s="207"/>
      <c r="C182" s="202"/>
      <c r="D182" s="202"/>
      <c r="E182" s="202"/>
      <c r="F182" s="202"/>
      <c r="G182" s="238"/>
      <c r="H182" s="227"/>
      <c r="I182" s="222"/>
      <c r="J182" s="221"/>
      <c r="K182" s="233"/>
    </row>
    <row r="183" spans="1:11">
      <c r="A183" s="207"/>
      <c r="B183" s="207"/>
      <c r="C183" s="202"/>
      <c r="D183" s="202"/>
      <c r="E183" s="202"/>
      <c r="F183" s="202"/>
      <c r="G183" s="238"/>
      <c r="H183" s="227"/>
      <c r="I183" s="222"/>
      <c r="J183" s="221"/>
      <c r="K183" s="233"/>
    </row>
    <row r="184" spans="1:11">
      <c r="A184" s="207"/>
      <c r="B184" s="207"/>
      <c r="C184" s="202"/>
      <c r="D184" s="202"/>
      <c r="E184" s="202"/>
      <c r="F184" s="202"/>
      <c r="G184" s="238"/>
      <c r="H184" s="227"/>
      <c r="I184" s="222"/>
      <c r="J184" s="221"/>
      <c r="K184" s="233"/>
    </row>
    <row r="185" spans="1:11">
      <c r="A185" s="207"/>
      <c r="B185" s="207"/>
      <c r="C185" s="202"/>
      <c r="D185" s="202"/>
      <c r="E185" s="202"/>
      <c r="F185" s="202"/>
      <c r="G185" s="238"/>
      <c r="H185" s="227"/>
      <c r="I185" s="222"/>
      <c r="J185" s="221"/>
      <c r="K185" s="233"/>
    </row>
    <row r="186" spans="1:11">
      <c r="A186" s="207"/>
      <c r="B186" s="207"/>
      <c r="C186" s="202"/>
      <c r="D186" s="202"/>
      <c r="E186" s="202"/>
      <c r="F186" s="202"/>
      <c r="G186" s="238"/>
      <c r="H186" s="227"/>
      <c r="I186" s="222"/>
      <c r="J186" s="221"/>
      <c r="K186" s="233"/>
    </row>
    <row r="187" spans="1:11">
      <c r="A187" s="207"/>
      <c r="B187" s="207"/>
      <c r="C187" s="202"/>
      <c r="D187" s="202"/>
      <c r="E187" s="202"/>
      <c r="F187" s="202"/>
      <c r="G187" s="238"/>
      <c r="H187" s="227"/>
      <c r="I187" s="222"/>
      <c r="J187" s="221"/>
      <c r="K187" s="233"/>
    </row>
    <row r="188" spans="1:11">
      <c r="A188" s="207"/>
      <c r="B188" s="207"/>
      <c r="C188" s="202"/>
      <c r="D188" s="202"/>
      <c r="E188" s="202"/>
      <c r="F188" s="202"/>
      <c r="G188" s="202"/>
      <c r="H188" s="227"/>
      <c r="I188" s="222"/>
      <c r="J188" s="221"/>
      <c r="K188" s="233"/>
    </row>
    <row r="189" spans="1:11">
      <c r="A189" s="207"/>
      <c r="B189" s="207"/>
      <c r="C189" s="202"/>
      <c r="D189" s="202"/>
      <c r="E189" s="202"/>
      <c r="F189" s="202"/>
      <c r="G189" s="202"/>
      <c r="H189" s="227"/>
      <c r="I189" s="222"/>
      <c r="J189" s="221"/>
      <c r="K189" s="233"/>
    </row>
    <row r="190" spans="1:11">
      <c r="A190" s="207"/>
      <c r="B190" s="207"/>
      <c r="C190" s="202"/>
      <c r="D190" s="202"/>
      <c r="E190" s="202"/>
      <c r="F190" s="202"/>
      <c r="G190" s="202"/>
      <c r="H190" s="227"/>
      <c r="I190" s="222"/>
      <c r="J190" s="221"/>
      <c r="K190" s="233"/>
    </row>
    <row r="191" spans="1:11">
      <c r="A191" s="207"/>
      <c r="B191" s="207"/>
      <c r="C191" s="202"/>
      <c r="D191" s="202"/>
      <c r="E191" s="202"/>
      <c r="F191" s="202"/>
      <c r="G191" s="202"/>
      <c r="H191" s="227"/>
      <c r="I191" s="222"/>
      <c r="J191" s="221"/>
      <c r="K191" s="233"/>
    </row>
    <row r="192" spans="1:11">
      <c r="A192" s="207"/>
      <c r="B192" s="207"/>
      <c r="C192" s="202"/>
      <c r="D192" s="202"/>
      <c r="E192" s="202"/>
      <c r="F192" s="202"/>
      <c r="G192" s="202"/>
      <c r="H192" s="227"/>
      <c r="I192" s="222"/>
      <c r="J192" s="221"/>
      <c r="K192" s="233"/>
    </row>
    <row r="193" spans="1:11">
      <c r="A193" s="207"/>
      <c r="B193" s="207"/>
      <c r="C193" s="202"/>
      <c r="D193" s="202"/>
      <c r="E193" s="202"/>
      <c r="F193" s="202"/>
      <c r="G193" s="202"/>
      <c r="H193" s="227"/>
      <c r="I193" s="222"/>
      <c r="J193" s="221"/>
      <c r="K193" s="233"/>
    </row>
    <row r="194" spans="1:11">
      <c r="A194" s="207"/>
      <c r="B194" s="207"/>
      <c r="C194" s="202"/>
      <c r="D194" s="202"/>
      <c r="E194" s="202"/>
      <c r="F194" s="202"/>
      <c r="G194" s="202"/>
      <c r="H194" s="227"/>
      <c r="I194" s="222"/>
      <c r="J194" s="221"/>
      <c r="K194" s="233"/>
    </row>
    <row r="195" spans="1:11">
      <c r="A195" s="207"/>
      <c r="B195" s="207"/>
      <c r="C195" s="202"/>
      <c r="D195" s="202"/>
      <c r="E195" s="202"/>
      <c r="F195" s="202"/>
      <c r="G195" s="202"/>
      <c r="H195" s="227"/>
      <c r="I195" s="222"/>
      <c r="J195" s="221"/>
      <c r="K195" s="233"/>
    </row>
    <row r="196" spans="1:11">
      <c r="A196" s="207"/>
      <c r="B196" s="207"/>
      <c r="C196" s="202"/>
      <c r="D196" s="202"/>
      <c r="E196" s="202"/>
      <c r="F196" s="202"/>
      <c r="G196" s="202"/>
      <c r="H196" s="227"/>
      <c r="I196" s="222"/>
      <c r="J196" s="221"/>
      <c r="K196" s="233"/>
    </row>
    <row r="197" spans="1:11">
      <c r="A197" s="207"/>
      <c r="B197" s="207"/>
      <c r="C197" s="202"/>
      <c r="D197" s="202"/>
      <c r="E197" s="202"/>
      <c r="F197" s="202"/>
      <c r="G197" s="202"/>
      <c r="H197" s="227"/>
      <c r="I197" s="222"/>
      <c r="J197" s="221"/>
      <c r="K197" s="233"/>
    </row>
    <row r="198" spans="1:11">
      <c r="A198" s="207"/>
      <c r="B198" s="207"/>
      <c r="C198" s="202"/>
      <c r="D198" s="202"/>
      <c r="E198" s="202"/>
      <c r="F198" s="202"/>
      <c r="G198" s="202"/>
      <c r="H198" s="227"/>
      <c r="I198" s="222"/>
      <c r="J198" s="221"/>
      <c r="K198" s="233"/>
    </row>
    <row r="199" spans="1:11">
      <c r="A199" s="207"/>
      <c r="B199" s="207"/>
      <c r="C199" s="202"/>
      <c r="D199" s="202"/>
      <c r="E199" s="202"/>
      <c r="F199" s="202"/>
      <c r="G199" s="202"/>
      <c r="H199" s="227"/>
      <c r="I199" s="222"/>
      <c r="J199" s="221"/>
      <c r="K199" s="233"/>
    </row>
    <row r="200" spans="1:11">
      <c r="A200" s="207"/>
      <c r="B200" s="207"/>
      <c r="C200" s="202"/>
      <c r="D200" s="202"/>
      <c r="E200" s="202"/>
      <c r="F200" s="230"/>
      <c r="G200" s="202"/>
      <c r="H200" s="227"/>
      <c r="I200" s="222"/>
      <c r="J200" s="221"/>
      <c r="K200" s="233"/>
    </row>
    <row r="201" spans="1:11">
      <c r="A201" s="207"/>
      <c r="B201" s="207"/>
      <c r="C201" s="202"/>
      <c r="D201" s="202"/>
      <c r="E201" s="202"/>
      <c r="F201" s="230"/>
      <c r="G201" s="202"/>
      <c r="H201" s="227"/>
      <c r="I201" s="222"/>
      <c r="J201" s="221"/>
      <c r="K201" s="233"/>
    </row>
    <row r="202" spans="1:11">
      <c r="A202" s="207"/>
      <c r="B202" s="207"/>
      <c r="C202" s="202"/>
      <c r="D202" s="202"/>
      <c r="E202" s="202"/>
      <c r="F202" s="230"/>
      <c r="G202" s="202"/>
      <c r="H202" s="227"/>
      <c r="I202" s="222"/>
      <c r="J202" s="221"/>
      <c r="K202" s="233"/>
    </row>
    <row r="203" spans="1:11">
      <c r="A203" s="207"/>
      <c r="B203" s="207"/>
      <c r="C203" s="202"/>
      <c r="D203" s="202"/>
      <c r="E203" s="202"/>
      <c r="F203" s="230"/>
      <c r="G203" s="202"/>
      <c r="H203" s="227"/>
      <c r="I203" s="222"/>
      <c r="J203" s="221"/>
      <c r="K203" s="233"/>
    </row>
    <row r="204" spans="1:11">
      <c r="A204" s="207"/>
      <c r="B204" s="237"/>
      <c r="C204" s="202"/>
      <c r="D204" s="202"/>
      <c r="E204" s="202"/>
      <c r="F204" s="230"/>
      <c r="G204" s="202"/>
      <c r="H204" s="227"/>
      <c r="I204" s="222"/>
      <c r="J204" s="221"/>
      <c r="K204" s="233"/>
    </row>
    <row r="205" spans="1:11">
      <c r="A205" s="207"/>
      <c r="B205" s="237"/>
      <c r="C205" s="202"/>
      <c r="D205" s="202"/>
      <c r="E205" s="202"/>
      <c r="F205" s="230"/>
      <c r="G205" s="202"/>
      <c r="H205" s="227"/>
      <c r="I205" s="222"/>
      <c r="J205" s="221"/>
      <c r="K205" s="233"/>
    </row>
    <row r="206" spans="1:11">
      <c r="A206" s="207"/>
      <c r="B206" s="237"/>
      <c r="C206" s="202"/>
      <c r="D206" s="202"/>
      <c r="E206" s="202"/>
      <c r="F206" s="230"/>
      <c r="G206" s="202"/>
      <c r="H206" s="227"/>
      <c r="I206" s="222"/>
      <c r="J206" s="221"/>
      <c r="K206" s="233"/>
    </row>
    <row r="207" spans="1:11">
      <c r="A207" s="207"/>
      <c r="B207" s="237"/>
      <c r="C207" s="202"/>
      <c r="D207" s="202"/>
      <c r="E207" s="202"/>
      <c r="F207" s="230"/>
      <c r="G207" s="202"/>
      <c r="H207" s="227"/>
      <c r="I207" s="222"/>
      <c r="J207" s="221"/>
      <c r="K207" s="233"/>
    </row>
    <row r="208" spans="1:11">
      <c r="A208" s="235"/>
      <c r="B208" s="70"/>
      <c r="C208" s="202"/>
      <c r="D208" s="202"/>
      <c r="E208" s="202"/>
      <c r="F208" s="230"/>
      <c r="G208" s="202"/>
      <c r="H208" s="227"/>
      <c r="I208" s="222"/>
      <c r="J208" s="221"/>
      <c r="K208" s="233"/>
    </row>
    <row r="209" spans="1:11">
      <c r="A209" s="235"/>
      <c r="B209" s="236"/>
      <c r="C209" s="202"/>
      <c r="D209" s="202"/>
      <c r="E209" s="202"/>
      <c r="F209" s="230"/>
      <c r="G209" s="202"/>
      <c r="H209" s="227"/>
      <c r="I209" s="222"/>
      <c r="J209" s="221"/>
      <c r="K209" s="233"/>
    </row>
    <row r="210" spans="1:11">
      <c r="A210" s="235"/>
      <c r="B210" s="236"/>
      <c r="C210" s="202"/>
      <c r="D210" s="202"/>
      <c r="E210" s="202"/>
      <c r="F210" s="230"/>
      <c r="G210" s="202"/>
      <c r="H210" s="227"/>
      <c r="I210" s="222"/>
      <c r="J210" s="221"/>
      <c r="K210" s="233"/>
    </row>
    <row r="211" spans="1:11">
      <c r="A211" s="235"/>
      <c r="B211" s="236"/>
      <c r="C211" s="202"/>
      <c r="D211" s="202"/>
      <c r="E211" s="202"/>
      <c r="F211" s="230"/>
      <c r="G211" s="202"/>
      <c r="H211" s="227"/>
      <c r="I211" s="222"/>
      <c r="J211" s="221"/>
      <c r="K211" s="233"/>
    </row>
    <row r="212" spans="1:11">
      <c r="A212" s="235"/>
      <c r="B212" s="236"/>
      <c r="C212" s="202"/>
      <c r="D212" s="202"/>
      <c r="E212" s="202"/>
      <c r="F212" s="230"/>
      <c r="G212" s="202"/>
      <c r="H212" s="227"/>
      <c r="I212" s="222"/>
      <c r="J212" s="221"/>
      <c r="K212" s="233"/>
    </row>
    <row r="213" spans="1:11">
      <c r="A213" s="235"/>
      <c r="B213" s="236"/>
      <c r="C213" s="202"/>
      <c r="D213" s="202"/>
      <c r="E213" s="202"/>
      <c r="F213" s="230"/>
      <c r="G213" s="202"/>
      <c r="H213" s="227"/>
      <c r="I213" s="222"/>
      <c r="J213" s="221"/>
      <c r="K213" s="233"/>
    </row>
    <row r="214" spans="1:11">
      <c r="A214" s="235"/>
      <c r="B214" s="236"/>
      <c r="C214" s="202"/>
      <c r="D214" s="202"/>
      <c r="E214" s="202"/>
      <c r="F214" s="230"/>
      <c r="G214" s="202"/>
      <c r="H214" s="227"/>
      <c r="I214" s="222"/>
      <c r="J214" s="221"/>
      <c r="K214" s="233"/>
    </row>
    <row r="215" spans="1:11">
      <c r="A215" s="235"/>
      <c r="B215" s="234"/>
      <c r="C215" s="202"/>
      <c r="D215" s="202"/>
      <c r="E215" s="202"/>
      <c r="F215" s="230"/>
      <c r="G215" s="202"/>
      <c r="H215" s="227"/>
      <c r="I215" s="222"/>
      <c r="J215" s="221"/>
      <c r="K215" s="233"/>
    </row>
    <row r="216" spans="1:11">
      <c r="A216" s="235"/>
      <c r="B216" s="234"/>
      <c r="C216" s="202"/>
      <c r="D216" s="202"/>
      <c r="E216" s="202"/>
      <c r="F216" s="230"/>
      <c r="G216" s="202"/>
      <c r="H216" s="227"/>
      <c r="I216" s="222"/>
      <c r="J216" s="221"/>
      <c r="K216" s="233"/>
    </row>
    <row r="217" spans="1:11">
      <c r="A217" s="235"/>
      <c r="B217" s="234"/>
      <c r="C217" s="202"/>
      <c r="D217" s="202"/>
      <c r="E217" s="202"/>
      <c r="F217" s="230"/>
      <c r="G217" s="202"/>
      <c r="H217" s="227"/>
      <c r="I217" s="222"/>
      <c r="J217" s="221"/>
      <c r="K217" s="233"/>
    </row>
    <row r="218" spans="1:11">
      <c r="A218" s="235"/>
      <c r="B218" s="234"/>
      <c r="C218" s="202"/>
      <c r="D218" s="202"/>
      <c r="E218" s="202"/>
      <c r="F218" s="230"/>
      <c r="G218" s="202"/>
      <c r="H218" s="227"/>
      <c r="I218" s="222"/>
      <c r="J218" s="221"/>
      <c r="K218" s="233"/>
    </row>
    <row r="219" spans="1:11">
      <c r="B219" s="219" t="s">
        <v>228</v>
      </c>
      <c r="C219" s="198"/>
      <c r="D219" s="13"/>
      <c r="E219" s="197"/>
      <c r="F219" s="5" t="s">
        <v>2</v>
      </c>
      <c r="H219" s="13"/>
      <c r="I219" s="13"/>
      <c r="J219" s="13"/>
    </row>
    <row r="220" spans="1:11">
      <c r="J220" s="196" t="s">
        <v>250</v>
      </c>
    </row>
    <row r="221" spans="1:11" ht="15.75" thickBot="1">
      <c r="B221" s="102"/>
      <c r="C221" s="218"/>
      <c r="D221" s="101"/>
      <c r="E221" s="101"/>
      <c r="F221" s="101"/>
      <c r="G221" s="101"/>
      <c r="H221" s="101"/>
      <c r="I221" s="101"/>
      <c r="J221" s="101"/>
      <c r="K221" s="166"/>
    </row>
    <row r="222" spans="1:11" ht="18.75">
      <c r="B222" s="95"/>
      <c r="C222" s="15"/>
      <c r="D222" s="217" t="s">
        <v>113</v>
      </c>
      <c r="E222" s="217"/>
      <c r="F222" s="217"/>
      <c r="G222" s="217"/>
      <c r="H222" s="217"/>
      <c r="I222" s="99" t="s">
        <v>112</v>
      </c>
      <c r="J222" s="98"/>
      <c r="K222" s="162"/>
    </row>
    <row r="223" spans="1:11" ht="15" customHeight="1">
      <c r="B223" s="95"/>
      <c r="C223" s="15"/>
      <c r="D223" s="502" t="s">
        <v>111</v>
      </c>
      <c r="E223" s="502"/>
      <c r="F223" s="502"/>
      <c r="G223" s="502"/>
      <c r="H223" s="216"/>
      <c r="I223" s="631" t="s">
        <v>110</v>
      </c>
      <c r="J223" s="718"/>
      <c r="K223" s="162"/>
    </row>
    <row r="224" spans="1:11" ht="15" customHeight="1">
      <c r="B224" s="95"/>
      <c r="C224" s="15"/>
      <c r="D224" s="502"/>
      <c r="E224" s="502"/>
      <c r="F224" s="502"/>
      <c r="G224" s="502"/>
      <c r="H224" s="216"/>
      <c r="I224" s="631"/>
      <c r="J224" s="718"/>
      <c r="K224" s="162"/>
    </row>
    <row r="225" spans="1:11" ht="15.75" thickBot="1">
      <c r="B225" s="95"/>
      <c r="C225" s="15"/>
      <c r="D225" s="7"/>
      <c r="E225" s="7"/>
      <c r="F225" s="7"/>
      <c r="G225" s="7"/>
      <c r="H225" s="7"/>
      <c r="I225" s="97" t="s">
        <v>11</v>
      </c>
      <c r="J225" s="215" t="str">
        <f>J171</f>
        <v>07.05.2017</v>
      </c>
      <c r="K225" s="162"/>
    </row>
    <row r="226" spans="1:11">
      <c r="B226" s="95"/>
      <c r="C226" s="15"/>
      <c r="D226" s="214" t="s">
        <v>109</v>
      </c>
      <c r="E226" s="214" t="s">
        <v>239</v>
      </c>
      <c r="F226" s="214"/>
      <c r="G226" s="214"/>
      <c r="H226" s="214"/>
      <c r="I226" s="214"/>
      <c r="J226" s="7"/>
      <c r="K226" s="162"/>
    </row>
    <row r="227" spans="1:11">
      <c r="B227" s="93"/>
      <c r="C227" s="213"/>
      <c r="D227" s="504" t="s">
        <v>108</v>
      </c>
      <c r="E227" s="504"/>
      <c r="F227" s="504"/>
      <c r="G227" s="504"/>
      <c r="H227" s="212"/>
      <c r="I227" s="92" t="s">
        <v>107</v>
      </c>
      <c r="J227" s="211" t="str">
        <f>J173</f>
        <v>Barcarena</v>
      </c>
      <c r="K227" s="174"/>
    </row>
    <row r="228" spans="1:11">
      <c r="B228" s="745" t="s">
        <v>249</v>
      </c>
      <c r="C228" s="745"/>
      <c r="D228" s="745"/>
      <c r="E228" s="745"/>
      <c r="F228" s="745"/>
      <c r="G228" s="745"/>
      <c r="H228" s="745"/>
      <c r="I228" s="745"/>
      <c r="J228" s="745"/>
    </row>
    <row r="229" spans="1:11">
      <c r="B229" s="207" t="s">
        <v>237</v>
      </c>
      <c r="C229" s="206" t="s">
        <v>1</v>
      </c>
      <c r="D229" s="8"/>
      <c r="E229" s="72"/>
      <c r="G229" s="210" t="s">
        <v>236</v>
      </c>
      <c r="H229" s="209"/>
      <c r="I229" s="208"/>
      <c r="J229" s="35"/>
      <c r="K229" s="78"/>
    </row>
    <row r="230" spans="1:11">
      <c r="B230" s="207" t="s">
        <v>248</v>
      </c>
      <c r="C230" s="206"/>
      <c r="D230" s="8"/>
      <c r="E230" s="72"/>
      <c r="G230" s="232" t="s">
        <v>247</v>
      </c>
      <c r="H230" s="15"/>
      <c r="I230" s="15" t="s">
        <v>244</v>
      </c>
      <c r="J230" s="15" t="s">
        <v>243</v>
      </c>
      <c r="K230" s="74"/>
    </row>
    <row r="231" spans="1:11">
      <c r="B231" s="207" t="s">
        <v>246</v>
      </c>
      <c r="C231" s="206"/>
      <c r="D231" s="8"/>
      <c r="E231" s="72"/>
      <c r="G231" s="232" t="s">
        <v>245</v>
      </c>
      <c r="H231" s="15"/>
      <c r="I231" s="15" t="s">
        <v>244</v>
      </c>
      <c r="J231" s="15" t="s">
        <v>243</v>
      </c>
      <c r="K231" s="74"/>
    </row>
    <row r="232" spans="1:11" ht="12" customHeight="1">
      <c r="G232" s="205"/>
      <c r="H232" s="13"/>
      <c r="I232" s="13"/>
      <c r="J232" s="13"/>
      <c r="K232" s="136"/>
    </row>
    <row r="233" spans="1:11" ht="28.5" customHeight="1">
      <c r="A233" s="750" t="s">
        <v>233</v>
      </c>
      <c r="B233" s="750" t="s">
        <v>233</v>
      </c>
      <c r="C233" s="202" t="s">
        <v>0</v>
      </c>
      <c r="D233" s="744" t="s">
        <v>232</v>
      </c>
      <c r="E233" s="704"/>
      <c r="F233" s="739" t="s">
        <v>242</v>
      </c>
      <c r="G233" s="740"/>
      <c r="H233" s="201" t="s">
        <v>230</v>
      </c>
      <c r="I233" s="739" t="s">
        <v>229</v>
      </c>
      <c r="J233" s="741"/>
      <c r="K233" s="202" t="s">
        <v>10</v>
      </c>
    </row>
    <row r="234" spans="1:11">
      <c r="A234" s="229"/>
      <c r="B234" s="231"/>
      <c r="C234" s="202"/>
      <c r="D234" s="202"/>
      <c r="E234" s="202"/>
      <c r="F234" s="230"/>
      <c r="G234" s="202"/>
      <c r="H234" s="227"/>
      <c r="I234" s="222"/>
      <c r="J234" s="221"/>
      <c r="K234" s="226"/>
    </row>
    <row r="235" spans="1:11">
      <c r="A235" s="225"/>
      <c r="B235" s="224"/>
      <c r="C235" s="202"/>
      <c r="D235" s="202"/>
      <c r="E235" s="202"/>
      <c r="F235" s="228"/>
      <c r="G235" s="202"/>
      <c r="H235" s="227"/>
      <c r="I235" s="222"/>
      <c r="J235" s="221"/>
      <c r="K235" s="226"/>
    </row>
    <row r="236" spans="1:11">
      <c r="A236" s="229"/>
      <c r="B236" s="224"/>
      <c r="C236" s="202"/>
      <c r="D236" s="202"/>
      <c r="E236" s="202"/>
      <c r="F236" s="228"/>
      <c r="G236" s="202"/>
      <c r="H236" s="227"/>
      <c r="I236" s="222"/>
      <c r="J236" s="221"/>
      <c r="K236" s="226"/>
    </row>
    <row r="237" spans="1:11">
      <c r="A237" s="225"/>
      <c r="B237" s="224"/>
      <c r="C237" s="202"/>
      <c r="D237" s="202"/>
      <c r="E237" s="202"/>
      <c r="F237" s="228"/>
      <c r="G237" s="202"/>
      <c r="H237" s="227"/>
      <c r="I237" s="222"/>
      <c r="J237" s="221"/>
      <c r="K237" s="226"/>
    </row>
    <row r="238" spans="1:11">
      <c r="A238" s="225"/>
      <c r="B238" s="224"/>
      <c r="C238" s="202"/>
      <c r="D238" s="202"/>
      <c r="E238" s="202"/>
      <c r="F238" s="202"/>
      <c r="G238" s="202"/>
      <c r="H238" s="227"/>
      <c r="I238" s="222"/>
      <c r="J238" s="221"/>
      <c r="K238" s="226"/>
    </row>
    <row r="239" spans="1:11">
      <c r="A239" s="225"/>
      <c r="B239" s="224"/>
      <c r="C239" s="202"/>
      <c r="D239" s="202"/>
      <c r="E239" s="202"/>
      <c r="F239" s="202"/>
      <c r="G239" s="202"/>
      <c r="H239" s="227"/>
      <c r="I239" s="222"/>
      <c r="J239" s="221"/>
      <c r="K239" s="226"/>
    </row>
    <row r="240" spans="1:11">
      <c r="A240" s="225"/>
      <c r="B240" s="224"/>
      <c r="C240" s="202"/>
      <c r="D240" s="202"/>
      <c r="E240" s="202"/>
      <c r="F240" s="202"/>
      <c r="G240" s="202"/>
      <c r="H240" s="227"/>
      <c r="I240" s="222"/>
      <c r="J240" s="221"/>
      <c r="K240" s="226"/>
    </row>
    <row r="241" spans="1:11">
      <c r="A241" s="225"/>
      <c r="B241" s="224"/>
      <c r="C241" s="202"/>
      <c r="D241" s="202"/>
      <c r="E241" s="202"/>
      <c r="F241" s="202"/>
      <c r="G241" s="202"/>
      <c r="H241" s="227"/>
      <c r="I241" s="222"/>
      <c r="J241" s="221"/>
      <c r="K241" s="226"/>
    </row>
    <row r="242" spans="1:11">
      <c r="A242" s="225"/>
      <c r="B242" s="224"/>
      <c r="C242" s="202"/>
      <c r="D242" s="202"/>
      <c r="E242" s="202"/>
      <c r="F242" s="202"/>
      <c r="G242" s="202"/>
      <c r="H242" s="227"/>
      <c r="I242" s="222"/>
      <c r="J242" s="221"/>
      <c r="K242" s="226"/>
    </row>
    <row r="243" spans="1:11">
      <c r="A243" s="225"/>
      <c r="B243" s="224"/>
      <c r="C243" s="202"/>
      <c r="D243" s="202"/>
      <c r="E243" s="202"/>
      <c r="F243" s="202"/>
      <c r="G243" s="202"/>
      <c r="H243" s="227"/>
      <c r="I243" s="222"/>
      <c r="J243" s="221"/>
      <c r="K243" s="226"/>
    </row>
    <row r="244" spans="1:11">
      <c r="A244" s="225"/>
      <c r="B244" s="224"/>
      <c r="C244" s="202"/>
      <c r="D244" s="202"/>
      <c r="E244" s="202"/>
      <c r="F244" s="202"/>
      <c r="G244" s="202"/>
      <c r="H244" s="227"/>
      <c r="I244" s="222"/>
      <c r="J244" s="221"/>
      <c r="K244" s="226"/>
    </row>
    <row r="245" spans="1:11">
      <c r="A245" s="225"/>
      <c r="B245" s="224"/>
      <c r="C245" s="202"/>
      <c r="D245" s="202"/>
      <c r="E245" s="202"/>
      <c r="F245" s="202"/>
      <c r="G245" s="202"/>
      <c r="H245" s="227"/>
      <c r="I245" s="222"/>
      <c r="J245" s="221"/>
      <c r="K245" s="226"/>
    </row>
    <row r="246" spans="1:11">
      <c r="A246" s="225"/>
      <c r="B246" s="224"/>
      <c r="C246" s="202"/>
      <c r="D246" s="202"/>
      <c r="E246" s="202"/>
      <c r="F246" s="202"/>
      <c r="G246" s="202"/>
      <c r="H246" s="227"/>
      <c r="I246" s="222"/>
      <c r="J246" s="221"/>
      <c r="K246" s="226"/>
    </row>
    <row r="247" spans="1:11">
      <c r="A247" s="225"/>
      <c r="B247" s="224"/>
      <c r="C247" s="202"/>
      <c r="D247" s="202"/>
      <c r="E247" s="202"/>
      <c r="F247" s="202"/>
      <c r="G247" s="202"/>
      <c r="H247" s="227"/>
      <c r="I247" s="222"/>
      <c r="J247" s="221"/>
      <c r="K247" s="226"/>
    </row>
    <row r="248" spans="1:11">
      <c r="A248" s="225"/>
      <c r="B248" s="224"/>
      <c r="C248" s="202"/>
      <c r="D248" s="202"/>
      <c r="E248" s="202"/>
      <c r="F248" s="202"/>
      <c r="G248" s="202"/>
      <c r="H248" s="223"/>
      <c r="I248" s="222"/>
      <c r="J248" s="221"/>
      <c r="K248" s="220"/>
    </row>
    <row r="249" spans="1:11">
      <c r="A249" s="225"/>
      <c r="B249" s="224"/>
      <c r="C249" s="202"/>
      <c r="D249" s="202"/>
      <c r="E249" s="202"/>
      <c r="F249" s="202"/>
      <c r="G249" s="202"/>
      <c r="H249" s="223"/>
      <c r="I249" s="222"/>
      <c r="J249" s="221"/>
      <c r="K249" s="220"/>
    </row>
    <row r="250" spans="1:11">
      <c r="A250" s="225"/>
      <c r="B250" s="224"/>
      <c r="C250" s="202"/>
      <c r="D250" s="202"/>
      <c r="E250" s="202"/>
      <c r="F250" s="202"/>
      <c r="G250" s="202"/>
      <c r="H250" s="223"/>
      <c r="I250" s="222"/>
      <c r="J250" s="221"/>
      <c r="K250" s="220"/>
    </row>
    <row r="251" spans="1:11">
      <c r="A251" s="225"/>
      <c r="B251" s="224"/>
      <c r="C251" s="202"/>
      <c r="D251" s="202"/>
      <c r="E251" s="202"/>
      <c r="F251" s="202"/>
      <c r="G251" s="202"/>
      <c r="H251" s="223"/>
      <c r="I251" s="222"/>
      <c r="J251" s="221"/>
      <c r="K251" s="220"/>
    </row>
    <row r="252" spans="1:11">
      <c r="A252" s="225"/>
      <c r="B252" s="224"/>
      <c r="C252" s="202"/>
      <c r="D252" s="202"/>
      <c r="E252" s="202"/>
      <c r="F252" s="202"/>
      <c r="G252" s="202"/>
      <c r="H252" s="223"/>
      <c r="I252" s="222"/>
      <c r="J252" s="221"/>
      <c r="K252" s="220"/>
    </row>
    <row r="253" spans="1:11">
      <c r="A253" s="225"/>
      <c r="B253" s="224"/>
      <c r="C253" s="202"/>
      <c r="D253" s="202"/>
      <c r="E253" s="202"/>
      <c r="F253" s="202"/>
      <c r="G253" s="202"/>
      <c r="H253" s="223"/>
      <c r="I253" s="222"/>
      <c r="J253" s="221"/>
      <c r="K253" s="220"/>
    </row>
    <row r="254" spans="1:11">
      <c r="A254" s="225"/>
      <c r="B254" s="224"/>
      <c r="C254" s="202"/>
      <c r="D254" s="202"/>
      <c r="E254" s="202"/>
      <c r="F254" s="202"/>
      <c r="G254" s="202"/>
      <c r="H254" s="223"/>
      <c r="I254" s="222"/>
      <c r="J254" s="221"/>
      <c r="K254" s="220"/>
    </row>
    <row r="255" spans="1:11">
      <c r="A255" s="225"/>
      <c r="B255" s="224"/>
      <c r="C255" s="202"/>
      <c r="D255" s="202"/>
      <c r="E255" s="202"/>
      <c r="F255" s="202"/>
      <c r="G255" s="202"/>
      <c r="H255" s="223"/>
      <c r="I255" s="222"/>
      <c r="J255" s="221"/>
      <c r="K255" s="220"/>
    </row>
    <row r="256" spans="1:11">
      <c r="A256" s="225"/>
      <c r="B256" s="224"/>
      <c r="C256" s="202"/>
      <c r="D256" s="202"/>
      <c r="E256" s="202"/>
      <c r="F256" s="202"/>
      <c r="G256" s="202"/>
      <c r="H256" s="223"/>
      <c r="I256" s="222"/>
      <c r="J256" s="221"/>
      <c r="K256" s="220"/>
    </row>
    <row r="257" spans="1:11">
      <c r="A257" s="225"/>
      <c r="B257" s="224"/>
      <c r="C257" s="202"/>
      <c r="D257" s="202"/>
      <c r="E257" s="202"/>
      <c r="F257" s="202"/>
      <c r="G257" s="202"/>
      <c r="H257" s="223"/>
      <c r="I257" s="222"/>
      <c r="J257" s="221"/>
      <c r="K257" s="220"/>
    </row>
    <row r="258" spans="1:11">
      <c r="A258" s="225"/>
      <c r="B258" s="224"/>
      <c r="C258" s="202"/>
      <c r="D258" s="202"/>
      <c r="E258" s="202"/>
      <c r="F258" s="202"/>
      <c r="G258" s="202"/>
      <c r="H258" s="223"/>
      <c r="I258" s="222"/>
      <c r="J258" s="221"/>
      <c r="K258" s="220"/>
    </row>
    <row r="259" spans="1:11">
      <c r="A259" s="225"/>
      <c r="B259" s="224"/>
      <c r="C259" s="202"/>
      <c r="D259" s="202"/>
      <c r="E259" s="202"/>
      <c r="F259" s="202"/>
      <c r="G259" s="202"/>
      <c r="H259" s="223"/>
      <c r="I259" s="222"/>
      <c r="J259" s="221"/>
      <c r="K259" s="220"/>
    </row>
    <row r="260" spans="1:11">
      <c r="A260" s="225"/>
      <c r="B260" s="224"/>
      <c r="C260" s="202"/>
      <c r="D260" s="202"/>
      <c r="E260" s="202"/>
      <c r="F260" s="202"/>
      <c r="G260" s="202"/>
      <c r="H260" s="223"/>
      <c r="I260" s="222"/>
      <c r="J260" s="221"/>
      <c r="K260" s="220"/>
    </row>
    <row r="261" spans="1:11">
      <c r="A261" s="225"/>
      <c r="B261" s="224"/>
      <c r="C261" s="202"/>
      <c r="D261" s="202"/>
      <c r="E261" s="202"/>
      <c r="F261" s="202"/>
      <c r="G261" s="202"/>
      <c r="H261" s="223"/>
      <c r="I261" s="222"/>
      <c r="J261" s="221"/>
      <c r="K261" s="220"/>
    </row>
    <row r="262" spans="1:11">
      <c r="A262" s="225"/>
      <c r="B262" s="224"/>
      <c r="C262" s="202"/>
      <c r="D262" s="202"/>
      <c r="E262" s="202"/>
      <c r="F262" s="202"/>
      <c r="G262" s="202"/>
      <c r="H262" s="223"/>
      <c r="I262" s="222"/>
      <c r="J262" s="221"/>
      <c r="K262" s="220"/>
    </row>
    <row r="263" spans="1:11">
      <c r="A263" s="225"/>
      <c r="B263" s="224"/>
      <c r="C263" s="202"/>
      <c r="D263" s="202"/>
      <c r="E263" s="202"/>
      <c r="F263" s="202"/>
      <c r="G263" s="202"/>
      <c r="H263" s="223"/>
      <c r="I263" s="222"/>
      <c r="J263" s="221"/>
      <c r="K263" s="220"/>
    </row>
    <row r="264" spans="1:11">
      <c r="A264" s="225"/>
      <c r="B264" s="224"/>
      <c r="C264" s="202"/>
      <c r="D264" s="202"/>
      <c r="E264" s="202"/>
      <c r="F264" s="202"/>
      <c r="G264" s="202"/>
      <c r="H264" s="223"/>
      <c r="I264" s="222"/>
      <c r="J264" s="221"/>
      <c r="K264" s="220"/>
    </row>
    <row r="265" spans="1:11">
      <c r="A265" s="225"/>
      <c r="B265" s="224"/>
      <c r="C265" s="202"/>
      <c r="D265" s="202"/>
      <c r="E265" s="202"/>
      <c r="F265" s="202"/>
      <c r="G265" s="202"/>
      <c r="H265" s="223"/>
      <c r="I265" s="222"/>
      <c r="J265" s="221"/>
      <c r="K265" s="220"/>
    </row>
    <row r="266" spans="1:11">
      <c r="A266" s="225"/>
      <c r="B266" s="224"/>
      <c r="C266" s="202"/>
      <c r="D266" s="202"/>
      <c r="E266" s="202"/>
      <c r="F266" s="202"/>
      <c r="G266" s="202"/>
      <c r="H266" s="223"/>
      <c r="I266" s="222"/>
      <c r="J266" s="221"/>
      <c r="K266" s="220"/>
    </row>
    <row r="267" spans="1:11">
      <c r="A267" s="225"/>
      <c r="B267" s="224"/>
      <c r="C267" s="202"/>
      <c r="D267" s="202"/>
      <c r="E267" s="202"/>
      <c r="F267" s="202"/>
      <c r="G267" s="202"/>
      <c r="H267" s="223"/>
      <c r="I267" s="222"/>
      <c r="J267" s="221"/>
      <c r="K267" s="220"/>
    </row>
    <row r="268" spans="1:11">
      <c r="A268" s="225"/>
      <c r="B268" s="224"/>
      <c r="C268" s="202"/>
      <c r="D268" s="202"/>
      <c r="E268" s="202"/>
      <c r="F268" s="202"/>
      <c r="G268" s="202"/>
      <c r="H268" s="223"/>
      <c r="I268" s="222"/>
      <c r="J268" s="221"/>
      <c r="K268" s="220"/>
    </row>
    <row r="269" spans="1:11">
      <c r="A269" s="225"/>
      <c r="B269" s="224"/>
      <c r="C269" s="202"/>
      <c r="D269" s="202"/>
      <c r="E269" s="202"/>
      <c r="F269" s="202"/>
      <c r="G269" s="202"/>
      <c r="H269" s="223"/>
      <c r="I269" s="222"/>
      <c r="J269" s="221"/>
      <c r="K269" s="220"/>
    </row>
    <row r="270" spans="1:11">
      <c r="A270" s="225"/>
      <c r="B270" s="224"/>
      <c r="C270" s="202"/>
      <c r="D270" s="202"/>
      <c r="E270" s="202"/>
      <c r="F270" s="202"/>
      <c r="G270" s="202"/>
      <c r="H270" s="223"/>
      <c r="I270" s="222"/>
      <c r="J270" s="221"/>
      <c r="K270" s="220"/>
    </row>
    <row r="271" spans="1:11">
      <c r="A271" s="225"/>
      <c r="B271" s="224"/>
      <c r="C271" s="202"/>
      <c r="D271" s="202"/>
      <c r="E271" s="202"/>
      <c r="F271" s="202"/>
      <c r="G271" s="202"/>
      <c r="H271" s="223"/>
      <c r="I271" s="222"/>
      <c r="J271" s="221"/>
      <c r="K271" s="220"/>
    </row>
    <row r="272" spans="1:11">
      <c r="A272" s="225"/>
      <c r="B272" s="224"/>
      <c r="C272" s="202"/>
      <c r="D272" s="202"/>
      <c r="E272" s="202"/>
      <c r="F272" s="202"/>
      <c r="G272" s="202"/>
      <c r="H272" s="223"/>
      <c r="I272" s="222"/>
      <c r="J272" s="221"/>
      <c r="K272" s="220"/>
    </row>
    <row r="273" spans="2:11" ht="21.75" customHeight="1">
      <c r="B273" s="199" t="s">
        <v>228</v>
      </c>
      <c r="C273" s="198"/>
      <c r="D273" s="13"/>
      <c r="E273" s="197"/>
      <c r="F273" s="5" t="s">
        <v>2</v>
      </c>
      <c r="H273" s="13"/>
      <c r="I273" s="13"/>
      <c r="J273" s="13"/>
    </row>
    <row r="274" spans="2:11">
      <c r="J274" s="196" t="s">
        <v>241</v>
      </c>
    </row>
    <row r="275" spans="2:11" ht="15.75" thickBot="1">
      <c r="B275" s="102"/>
      <c r="C275" s="218"/>
      <c r="D275" s="101"/>
      <c r="E275" s="101"/>
      <c r="F275" s="101"/>
      <c r="G275" s="101"/>
      <c r="H275" s="101"/>
      <c r="I275" s="101"/>
      <c r="J275" s="101"/>
      <c r="K275" s="166"/>
    </row>
    <row r="276" spans="2:11" ht="18.75">
      <c r="B276" s="95"/>
      <c r="C276" s="15"/>
      <c r="D276" s="501" t="s">
        <v>113</v>
      </c>
      <c r="E276" s="501"/>
      <c r="F276" s="501"/>
      <c r="G276" s="501"/>
      <c r="H276" s="217"/>
      <c r="I276" s="99" t="s">
        <v>112</v>
      </c>
      <c r="J276" s="98"/>
      <c r="K276" s="162"/>
    </row>
    <row r="277" spans="2:11" ht="15" customHeight="1">
      <c r="B277" s="95"/>
      <c r="C277" s="15"/>
      <c r="D277" s="502" t="s">
        <v>111</v>
      </c>
      <c r="E277" s="502"/>
      <c r="F277" s="502"/>
      <c r="G277" s="502"/>
      <c r="H277" s="216"/>
      <c r="I277" s="631" t="s">
        <v>110</v>
      </c>
      <c r="J277" s="718"/>
      <c r="K277" s="162"/>
    </row>
    <row r="278" spans="2:11" ht="15" customHeight="1">
      <c r="B278" s="95"/>
      <c r="C278" s="15"/>
      <c r="D278" s="502"/>
      <c r="E278" s="502"/>
      <c r="F278" s="502"/>
      <c r="G278" s="502"/>
      <c r="H278" s="216"/>
      <c r="I278" s="631"/>
      <c r="J278" s="718"/>
      <c r="K278" s="162"/>
    </row>
    <row r="279" spans="2:11" ht="15.75" thickBot="1">
      <c r="B279" s="95"/>
      <c r="C279" s="15"/>
      <c r="D279" s="7"/>
      <c r="E279" s="7"/>
      <c r="F279" s="7"/>
      <c r="G279" s="7"/>
      <c r="H279" s="7"/>
      <c r="I279" s="97" t="s">
        <v>11</v>
      </c>
      <c r="J279" s="215" t="str">
        <f>J225</f>
        <v>07.05.2017</v>
      </c>
      <c r="K279" s="162"/>
    </row>
    <row r="280" spans="2:11">
      <c r="B280" s="95"/>
      <c r="C280" s="15"/>
      <c r="D280" s="214" t="s">
        <v>109</v>
      </c>
      <c r="E280" s="214" t="s">
        <v>239</v>
      </c>
      <c r="F280" s="214"/>
      <c r="G280" s="214"/>
      <c r="H280" s="214"/>
      <c r="I280" s="214"/>
      <c r="J280" s="7"/>
      <c r="K280" s="162"/>
    </row>
    <row r="281" spans="2:11">
      <c r="B281" s="93"/>
      <c r="C281" s="213"/>
      <c r="D281" s="504" t="s">
        <v>108</v>
      </c>
      <c r="E281" s="504"/>
      <c r="F281" s="504"/>
      <c r="G281" s="504"/>
      <c r="H281" s="212"/>
      <c r="I281" s="92" t="s">
        <v>107</v>
      </c>
      <c r="J281" s="211" t="str">
        <f>J227</f>
        <v>Barcarena</v>
      </c>
      <c r="K281" s="174"/>
    </row>
    <row r="282" spans="2:11">
      <c r="B282" s="745" t="s">
        <v>238</v>
      </c>
      <c r="C282" s="745"/>
      <c r="D282" s="745"/>
      <c r="E282" s="745"/>
      <c r="F282" s="745"/>
      <c r="G282" s="745"/>
      <c r="H282" s="745"/>
      <c r="I282" s="745"/>
      <c r="J282" s="745"/>
    </row>
    <row r="283" spans="2:11">
      <c r="B283" s="207" t="s">
        <v>237</v>
      </c>
      <c r="C283" s="206"/>
      <c r="D283" s="8"/>
      <c r="E283" s="72"/>
      <c r="G283" s="210" t="s">
        <v>236</v>
      </c>
      <c r="H283" s="209"/>
      <c r="I283" s="208"/>
      <c r="J283" s="78"/>
    </row>
    <row r="284" spans="2:11">
      <c r="B284" s="207" t="s">
        <v>235</v>
      </c>
      <c r="C284" s="206"/>
      <c r="D284" s="8"/>
      <c r="E284" s="72"/>
      <c r="G284" s="75"/>
      <c r="H284" s="7"/>
      <c r="I284" s="7"/>
      <c r="J284" s="74"/>
    </row>
    <row r="285" spans="2:11">
      <c r="B285" s="207" t="s">
        <v>234</v>
      </c>
      <c r="C285" s="206"/>
      <c r="D285" s="8"/>
      <c r="E285" s="72"/>
      <c r="G285" s="75"/>
      <c r="H285" s="7"/>
      <c r="I285" s="7"/>
      <c r="J285" s="74"/>
    </row>
    <row r="286" spans="2:11" ht="12" customHeight="1">
      <c r="G286" s="205"/>
      <c r="H286" s="13"/>
      <c r="I286" s="13"/>
      <c r="J286" s="136"/>
    </row>
    <row r="287" spans="2:11" ht="24.75">
      <c r="B287" s="204" t="s">
        <v>233</v>
      </c>
      <c r="C287" s="202" t="s">
        <v>0</v>
      </c>
      <c r="D287" s="744" t="s">
        <v>232</v>
      </c>
      <c r="E287" s="704"/>
      <c r="F287" s="739" t="s">
        <v>231</v>
      </c>
      <c r="G287" s="740"/>
      <c r="H287" s="201" t="s">
        <v>230</v>
      </c>
      <c r="I287" s="739" t="s">
        <v>229</v>
      </c>
      <c r="J287" s="741"/>
    </row>
    <row r="288" spans="2:11">
      <c r="B288" s="203"/>
      <c r="C288" s="202"/>
      <c r="D288" s="201"/>
      <c r="E288" s="201"/>
      <c r="F288" s="202"/>
      <c r="G288" s="200"/>
      <c r="H288" s="200"/>
      <c r="I288" s="200"/>
      <c r="J288" s="200"/>
    </row>
    <row r="289" spans="2:10">
      <c r="B289" s="203"/>
      <c r="C289" s="202"/>
      <c r="D289" s="201"/>
      <c r="E289" s="201"/>
      <c r="F289" s="202"/>
      <c r="G289" s="201"/>
      <c r="H289" s="200"/>
      <c r="I289" s="200"/>
      <c r="J289" s="200"/>
    </row>
    <row r="290" spans="2:10">
      <c r="B290" s="203"/>
      <c r="C290" s="202"/>
      <c r="D290" s="201"/>
      <c r="E290" s="201"/>
      <c r="F290" s="202"/>
      <c r="G290" s="201"/>
      <c r="H290" s="200"/>
      <c r="I290" s="200"/>
      <c r="J290" s="200"/>
    </row>
    <row r="291" spans="2:10">
      <c r="B291" s="203"/>
      <c r="C291" s="202"/>
      <c r="D291" s="201"/>
      <c r="E291" s="201"/>
      <c r="F291" s="202"/>
      <c r="G291" s="201"/>
      <c r="H291" s="200"/>
      <c r="I291" s="200"/>
      <c r="J291" s="200"/>
    </row>
    <row r="292" spans="2:10">
      <c r="B292" s="203"/>
      <c r="C292" s="202"/>
      <c r="D292" s="201"/>
      <c r="E292" s="201"/>
      <c r="F292" s="202"/>
      <c r="G292" s="201"/>
      <c r="H292" s="200"/>
      <c r="I292" s="200"/>
      <c r="J292" s="200"/>
    </row>
    <row r="293" spans="2:10">
      <c r="B293" s="203"/>
      <c r="C293" s="202"/>
      <c r="D293" s="201"/>
      <c r="E293" s="201"/>
      <c r="F293" s="202"/>
      <c r="G293" s="201"/>
      <c r="H293" s="200"/>
      <c r="I293" s="200"/>
      <c r="J293" s="200"/>
    </row>
    <row r="294" spans="2:10">
      <c r="B294" s="203"/>
      <c r="C294" s="202"/>
      <c r="D294" s="201"/>
      <c r="E294" s="201"/>
      <c r="F294" s="202"/>
      <c r="G294" s="201"/>
      <c r="H294" s="200"/>
      <c r="I294" s="200"/>
      <c r="J294" s="200"/>
    </row>
    <row r="295" spans="2:10">
      <c r="B295" s="203"/>
      <c r="C295" s="202"/>
      <c r="D295" s="201"/>
      <c r="E295" s="201"/>
      <c r="F295" s="202"/>
      <c r="G295" s="201"/>
      <c r="H295" s="200"/>
      <c r="I295" s="200"/>
      <c r="J295" s="200"/>
    </row>
    <row r="296" spans="2:10">
      <c r="B296" s="203"/>
      <c r="C296" s="202"/>
      <c r="D296" s="201"/>
      <c r="E296" s="201"/>
      <c r="F296" s="202"/>
      <c r="G296" s="201"/>
      <c r="H296" s="200"/>
      <c r="I296" s="200"/>
      <c r="J296" s="200"/>
    </row>
    <row r="297" spans="2:10">
      <c r="B297" s="203"/>
      <c r="C297" s="202"/>
      <c r="D297" s="201"/>
      <c r="E297" s="201"/>
      <c r="F297" s="202"/>
      <c r="G297" s="201"/>
      <c r="H297" s="200"/>
      <c r="I297" s="200"/>
      <c r="J297" s="200"/>
    </row>
    <row r="298" spans="2:10">
      <c r="B298" s="203"/>
      <c r="C298" s="202"/>
      <c r="D298" s="201"/>
      <c r="E298" s="201"/>
      <c r="F298" s="202"/>
      <c r="G298" s="201"/>
      <c r="H298" s="200"/>
      <c r="I298" s="200"/>
      <c r="J298" s="200"/>
    </row>
    <row r="299" spans="2:10">
      <c r="B299" s="203"/>
      <c r="C299" s="202"/>
      <c r="D299" s="201"/>
      <c r="E299" s="201"/>
      <c r="F299" s="202"/>
      <c r="G299" s="201"/>
      <c r="H299" s="200"/>
      <c r="I299" s="200"/>
      <c r="J299" s="200"/>
    </row>
    <row r="300" spans="2:10">
      <c r="B300" s="203"/>
      <c r="C300" s="202"/>
      <c r="D300" s="201"/>
      <c r="E300" s="201"/>
      <c r="F300" s="202"/>
      <c r="G300" s="201"/>
      <c r="H300" s="200"/>
      <c r="I300" s="200"/>
      <c r="J300" s="200"/>
    </row>
    <row r="301" spans="2:10">
      <c r="B301" s="203"/>
      <c r="C301" s="202"/>
      <c r="D301" s="201"/>
      <c r="E301" s="201"/>
      <c r="F301" s="202"/>
      <c r="G301" s="201"/>
      <c r="H301" s="200"/>
      <c r="I301" s="200"/>
      <c r="J301" s="200"/>
    </row>
    <row r="302" spans="2:10">
      <c r="B302" s="203"/>
      <c r="C302" s="202"/>
      <c r="D302" s="201"/>
      <c r="E302" s="201"/>
      <c r="F302" s="202"/>
      <c r="G302" s="201"/>
      <c r="H302" s="200"/>
      <c r="I302" s="200"/>
      <c r="J302" s="200"/>
    </row>
    <row r="303" spans="2:10">
      <c r="B303" s="203"/>
      <c r="C303" s="202"/>
      <c r="D303" s="201"/>
      <c r="E303" s="201"/>
      <c r="F303" s="202"/>
      <c r="G303" s="201"/>
      <c r="H303" s="200"/>
      <c r="I303" s="200"/>
      <c r="J303" s="200"/>
    </row>
    <row r="304" spans="2:10">
      <c r="B304" s="203"/>
      <c r="C304" s="202"/>
      <c r="D304" s="201"/>
      <c r="E304" s="201"/>
      <c r="F304" s="202"/>
      <c r="G304" s="201"/>
      <c r="H304" s="200"/>
      <c r="I304" s="200"/>
      <c r="J304" s="200"/>
    </row>
    <row r="305" spans="2:10">
      <c r="B305" s="203"/>
      <c r="C305" s="202"/>
      <c r="D305" s="201"/>
      <c r="E305" s="201"/>
      <c r="F305" s="202"/>
      <c r="G305" s="201"/>
      <c r="H305" s="200"/>
      <c r="I305" s="200"/>
      <c r="J305" s="200"/>
    </row>
    <row r="306" spans="2:10">
      <c r="B306" s="203"/>
      <c r="C306" s="202"/>
      <c r="D306" s="201"/>
      <c r="E306" s="201"/>
      <c r="F306" s="202"/>
      <c r="G306" s="201"/>
      <c r="H306" s="200"/>
      <c r="I306" s="200"/>
      <c r="J306" s="200"/>
    </row>
    <row r="307" spans="2:10">
      <c r="B307" s="203"/>
      <c r="C307" s="202"/>
      <c r="D307" s="201"/>
      <c r="E307" s="201"/>
      <c r="F307" s="202"/>
      <c r="G307" s="201"/>
      <c r="H307" s="200"/>
      <c r="I307" s="200"/>
      <c r="J307" s="200"/>
    </row>
    <row r="308" spans="2:10">
      <c r="B308" s="203"/>
      <c r="C308" s="202"/>
      <c r="D308" s="201"/>
      <c r="E308" s="201"/>
      <c r="F308" s="202"/>
      <c r="G308" s="201"/>
      <c r="H308" s="200"/>
      <c r="I308" s="200"/>
      <c r="J308" s="200"/>
    </row>
    <row r="309" spans="2:10">
      <c r="B309" s="203"/>
      <c r="C309" s="202"/>
      <c r="D309" s="201"/>
      <c r="E309" s="201"/>
      <c r="F309" s="202"/>
      <c r="G309" s="201"/>
      <c r="H309" s="200"/>
      <c r="I309" s="200"/>
      <c r="J309" s="200"/>
    </row>
    <row r="310" spans="2:10">
      <c r="B310" s="203"/>
      <c r="C310" s="202"/>
      <c r="D310" s="201"/>
      <c r="E310" s="201"/>
      <c r="F310" s="202"/>
      <c r="G310" s="201"/>
      <c r="H310" s="200"/>
      <c r="I310" s="200"/>
      <c r="J310" s="200"/>
    </row>
    <row r="311" spans="2:10">
      <c r="B311" s="203"/>
      <c r="C311" s="202"/>
      <c r="D311" s="201"/>
      <c r="E311" s="201"/>
      <c r="F311" s="202"/>
      <c r="G311" s="201"/>
      <c r="H311" s="200"/>
      <c r="I311" s="200"/>
      <c r="J311" s="200"/>
    </row>
    <row r="312" spans="2:10">
      <c r="B312" s="203"/>
      <c r="C312" s="202"/>
      <c r="D312" s="201"/>
      <c r="E312" s="201"/>
      <c r="F312" s="202"/>
      <c r="G312" s="201"/>
      <c r="H312" s="200"/>
      <c r="I312" s="200"/>
      <c r="J312" s="200"/>
    </row>
    <row r="313" spans="2:10">
      <c r="B313" s="203"/>
      <c r="C313" s="202"/>
      <c r="D313" s="201"/>
      <c r="E313" s="201"/>
      <c r="F313" s="202"/>
      <c r="G313" s="201"/>
      <c r="H313" s="200"/>
      <c r="I313" s="200"/>
      <c r="J313" s="200"/>
    </row>
    <row r="314" spans="2:10">
      <c r="B314" s="203"/>
      <c r="C314" s="202"/>
      <c r="D314" s="201"/>
      <c r="E314" s="201"/>
      <c r="F314" s="202"/>
      <c r="G314" s="201"/>
      <c r="H314" s="200"/>
      <c r="I314" s="200"/>
      <c r="J314" s="200"/>
    </row>
    <row r="315" spans="2:10">
      <c r="B315" s="203"/>
      <c r="C315" s="202"/>
      <c r="D315" s="201"/>
      <c r="E315" s="201"/>
      <c r="F315" s="202"/>
      <c r="G315" s="201"/>
      <c r="H315" s="200"/>
      <c r="I315" s="200"/>
      <c r="J315" s="200"/>
    </row>
    <row r="316" spans="2:10">
      <c r="B316" s="203"/>
      <c r="C316" s="202"/>
      <c r="D316" s="201"/>
      <c r="E316" s="201"/>
      <c r="F316" s="202"/>
      <c r="G316" s="201"/>
      <c r="H316" s="200"/>
      <c r="I316" s="200"/>
      <c r="J316" s="200"/>
    </row>
    <row r="317" spans="2:10">
      <c r="B317" s="203"/>
      <c r="C317" s="202"/>
      <c r="D317" s="201"/>
      <c r="E317" s="201"/>
      <c r="F317" s="202"/>
      <c r="G317" s="201"/>
      <c r="H317" s="200"/>
      <c r="I317" s="200"/>
      <c r="J317" s="200"/>
    </row>
    <row r="318" spans="2:10">
      <c r="B318" s="203"/>
      <c r="C318" s="202"/>
      <c r="D318" s="201"/>
      <c r="E318" s="201"/>
      <c r="F318" s="202"/>
      <c r="G318" s="201"/>
      <c r="H318" s="200"/>
      <c r="I318" s="200"/>
      <c r="J318" s="200"/>
    </row>
    <row r="319" spans="2:10">
      <c r="B319" s="203"/>
      <c r="C319" s="202"/>
      <c r="D319" s="201"/>
      <c r="E319" s="201"/>
      <c r="F319" s="202"/>
      <c r="G319" s="201"/>
      <c r="H319" s="200"/>
      <c r="I319" s="200"/>
      <c r="J319" s="200"/>
    </row>
    <row r="320" spans="2:10">
      <c r="B320" s="203"/>
      <c r="C320" s="202"/>
      <c r="D320" s="201"/>
      <c r="E320" s="201"/>
      <c r="F320" s="202"/>
      <c r="G320" s="201"/>
      <c r="H320" s="200"/>
      <c r="I320" s="200"/>
      <c r="J320" s="200"/>
    </row>
    <row r="321" spans="2:11">
      <c r="B321" s="203"/>
      <c r="C321" s="202"/>
      <c r="D321" s="201"/>
      <c r="E321" s="201"/>
      <c r="F321" s="202"/>
      <c r="G321" s="201"/>
      <c r="H321" s="200"/>
      <c r="I321" s="200"/>
      <c r="J321" s="200"/>
    </row>
    <row r="322" spans="2:11">
      <c r="B322" s="203"/>
      <c r="C322" s="202"/>
      <c r="D322" s="201"/>
      <c r="E322" s="201"/>
      <c r="F322" s="202"/>
      <c r="G322" s="201"/>
      <c r="H322" s="200"/>
      <c r="I322" s="200"/>
      <c r="J322" s="200"/>
    </row>
    <row r="323" spans="2:11">
      <c r="B323" s="203"/>
      <c r="C323" s="202"/>
      <c r="D323" s="201"/>
      <c r="E323" s="201"/>
      <c r="F323" s="202"/>
      <c r="G323" s="201"/>
      <c r="H323" s="200"/>
      <c r="I323" s="200"/>
      <c r="J323" s="200"/>
    </row>
    <row r="324" spans="2:11">
      <c r="B324" s="203"/>
      <c r="C324" s="202"/>
      <c r="D324" s="201"/>
      <c r="E324" s="201"/>
      <c r="F324" s="200"/>
      <c r="G324" s="201"/>
      <c r="H324" s="200"/>
      <c r="I324" s="200"/>
      <c r="J324" s="200"/>
    </row>
    <row r="325" spans="2:11">
      <c r="B325" s="203"/>
      <c r="C325" s="202"/>
      <c r="D325" s="201"/>
      <c r="E325" s="201"/>
      <c r="F325" s="200"/>
      <c r="G325" s="200"/>
      <c r="H325" s="200"/>
      <c r="I325" s="200"/>
      <c r="J325" s="200"/>
    </row>
    <row r="326" spans="2:11">
      <c r="B326" s="203"/>
      <c r="C326" s="202"/>
      <c r="D326" s="201"/>
      <c r="E326" s="201"/>
      <c r="F326" s="200"/>
      <c r="G326" s="200"/>
      <c r="H326" s="200"/>
      <c r="I326" s="200"/>
      <c r="J326" s="200"/>
    </row>
    <row r="328" spans="2:11">
      <c r="B328" s="219" t="s">
        <v>228</v>
      </c>
      <c r="C328" s="198"/>
      <c r="D328" s="13"/>
      <c r="E328" s="197"/>
      <c r="F328" s="5" t="s">
        <v>2</v>
      </c>
      <c r="H328" s="13"/>
      <c r="I328" s="13"/>
      <c r="J328" s="13"/>
    </row>
    <row r="329" spans="2:11">
      <c r="J329" s="196" t="s">
        <v>240</v>
      </c>
    </row>
    <row r="330" spans="2:11" ht="15.75" thickBot="1">
      <c r="B330" s="102"/>
      <c r="C330" s="218"/>
      <c r="D330" s="101"/>
      <c r="E330" s="101"/>
      <c r="F330" s="101"/>
      <c r="G330" s="101"/>
      <c r="H330" s="101"/>
      <c r="I330" s="101"/>
      <c r="J330" s="101"/>
      <c r="K330" s="166"/>
    </row>
    <row r="331" spans="2:11" ht="18.75">
      <c r="B331" s="95"/>
      <c r="C331" s="15"/>
      <c r="D331" s="501" t="s">
        <v>113</v>
      </c>
      <c r="E331" s="501"/>
      <c r="F331" s="501"/>
      <c r="G331" s="501"/>
      <c r="H331" s="217"/>
      <c r="I331" s="99" t="s">
        <v>112</v>
      </c>
      <c r="J331" s="98"/>
      <c r="K331" s="162"/>
    </row>
    <row r="332" spans="2:11" ht="15" customHeight="1">
      <c r="B332" s="95"/>
      <c r="C332" s="15"/>
      <c r="D332" s="502" t="s">
        <v>111</v>
      </c>
      <c r="E332" s="502"/>
      <c r="F332" s="502"/>
      <c r="G332" s="502"/>
      <c r="H332" s="216"/>
      <c r="I332" s="631" t="s">
        <v>110</v>
      </c>
      <c r="J332" s="718"/>
      <c r="K332" s="162"/>
    </row>
    <row r="333" spans="2:11" ht="15" customHeight="1">
      <c r="B333" s="95"/>
      <c r="C333" s="15"/>
      <c r="D333" s="502"/>
      <c r="E333" s="502"/>
      <c r="F333" s="502"/>
      <c r="G333" s="502"/>
      <c r="H333" s="216"/>
      <c r="I333" s="631"/>
      <c r="J333" s="718"/>
      <c r="K333" s="162"/>
    </row>
    <row r="334" spans="2:11" ht="15.75" thickBot="1">
      <c r="B334" s="95"/>
      <c r="C334" s="15"/>
      <c r="D334" s="7"/>
      <c r="E334" s="7"/>
      <c r="F334" s="7"/>
      <c r="G334" s="7"/>
      <c r="H334" s="7"/>
      <c r="I334" s="97" t="s">
        <v>11</v>
      </c>
      <c r="J334" s="215" t="str">
        <f>J279</f>
        <v>07.05.2017</v>
      </c>
      <c r="K334" s="162"/>
    </row>
    <row r="335" spans="2:11">
      <c r="B335" s="95"/>
      <c r="C335" s="15"/>
      <c r="D335" s="214" t="s">
        <v>109</v>
      </c>
      <c r="E335" s="214" t="s">
        <v>239</v>
      </c>
      <c r="F335" s="214"/>
      <c r="G335" s="214"/>
      <c r="H335" s="214"/>
      <c r="I335" s="214"/>
      <c r="J335" s="7"/>
      <c r="K335" s="162"/>
    </row>
    <row r="336" spans="2:11">
      <c r="B336" s="93"/>
      <c r="C336" s="213"/>
      <c r="D336" s="504" t="s">
        <v>108</v>
      </c>
      <c r="E336" s="504"/>
      <c r="F336" s="504"/>
      <c r="G336" s="504"/>
      <c r="H336" s="212"/>
      <c r="I336" s="92" t="s">
        <v>107</v>
      </c>
      <c r="J336" s="211" t="str">
        <f>J281</f>
        <v>Barcarena</v>
      </c>
      <c r="K336" s="174"/>
    </row>
    <row r="337" spans="2:10">
      <c r="B337" s="745" t="s">
        <v>238</v>
      </c>
      <c r="C337" s="745"/>
      <c r="D337" s="745"/>
      <c r="E337" s="745"/>
      <c r="F337" s="745"/>
      <c r="G337" s="745"/>
      <c r="H337" s="745"/>
      <c r="I337" s="745"/>
      <c r="J337" s="745"/>
    </row>
    <row r="338" spans="2:10">
      <c r="B338" s="207" t="s">
        <v>237</v>
      </c>
      <c r="C338" s="206"/>
      <c r="D338" s="8"/>
      <c r="E338" s="72"/>
      <c r="G338" s="210" t="s">
        <v>236</v>
      </c>
      <c r="H338" s="209"/>
      <c r="I338" s="208"/>
      <c r="J338" s="78"/>
    </row>
    <row r="339" spans="2:10">
      <c r="B339" s="207" t="s">
        <v>235</v>
      </c>
      <c r="C339" s="206"/>
      <c r="D339" s="8"/>
      <c r="E339" s="72"/>
      <c r="G339" s="75"/>
      <c r="H339" s="7"/>
      <c r="I339" s="7"/>
      <c r="J339" s="74"/>
    </row>
    <row r="340" spans="2:10">
      <c r="B340" s="207" t="s">
        <v>234</v>
      </c>
      <c r="C340" s="206"/>
      <c r="D340" s="8"/>
      <c r="E340" s="72"/>
      <c r="G340" s="75"/>
      <c r="H340" s="7"/>
      <c r="I340" s="7"/>
      <c r="J340" s="74"/>
    </row>
    <row r="341" spans="2:10">
      <c r="G341" s="205"/>
      <c r="H341" s="13"/>
      <c r="I341" s="13"/>
      <c r="J341" s="136"/>
    </row>
    <row r="342" spans="2:10" ht="24.75">
      <c r="B342" s="204" t="s">
        <v>233</v>
      </c>
      <c r="C342" s="202" t="s">
        <v>0</v>
      </c>
      <c r="D342" s="744" t="s">
        <v>232</v>
      </c>
      <c r="E342" s="704"/>
      <c r="F342" s="739" t="s">
        <v>231</v>
      </c>
      <c r="G342" s="740"/>
      <c r="H342" s="201" t="s">
        <v>230</v>
      </c>
      <c r="I342" s="739" t="s">
        <v>229</v>
      </c>
      <c r="J342" s="741"/>
    </row>
    <row r="343" spans="2:10">
      <c r="B343" s="203"/>
      <c r="C343" s="202"/>
      <c r="D343" s="201"/>
      <c r="E343" s="201"/>
      <c r="F343" s="202"/>
      <c r="G343" s="200"/>
      <c r="H343" s="200"/>
      <c r="I343" s="200"/>
      <c r="J343" s="200"/>
    </row>
    <row r="344" spans="2:10">
      <c r="B344" s="203"/>
      <c r="C344" s="202"/>
      <c r="D344" s="201"/>
      <c r="E344" s="201"/>
      <c r="F344" s="202"/>
      <c r="G344" s="201"/>
      <c r="H344" s="200"/>
      <c r="I344" s="200"/>
      <c r="J344" s="200"/>
    </row>
    <row r="345" spans="2:10">
      <c r="B345" s="203"/>
      <c r="C345" s="202"/>
      <c r="D345" s="201"/>
      <c r="E345" s="201"/>
      <c r="F345" s="202"/>
      <c r="G345" s="201"/>
      <c r="H345" s="200"/>
      <c r="I345" s="200"/>
      <c r="J345" s="200"/>
    </row>
    <row r="346" spans="2:10">
      <c r="B346" s="203"/>
      <c r="C346" s="202"/>
      <c r="D346" s="201"/>
      <c r="E346" s="201"/>
      <c r="F346" s="202"/>
      <c r="G346" s="201"/>
      <c r="H346" s="200"/>
      <c r="I346" s="200"/>
      <c r="J346" s="200"/>
    </row>
    <row r="347" spans="2:10">
      <c r="B347" s="203"/>
      <c r="C347" s="202"/>
      <c r="D347" s="201"/>
      <c r="E347" s="201"/>
      <c r="F347" s="202"/>
      <c r="G347" s="201"/>
      <c r="H347" s="200"/>
      <c r="I347" s="200"/>
      <c r="J347" s="200"/>
    </row>
    <row r="348" spans="2:10">
      <c r="B348" s="203"/>
      <c r="C348" s="202"/>
      <c r="D348" s="201"/>
      <c r="E348" s="201"/>
      <c r="F348" s="202"/>
      <c r="G348" s="201"/>
      <c r="H348" s="200"/>
      <c r="I348" s="200"/>
      <c r="J348" s="200"/>
    </row>
    <row r="349" spans="2:10">
      <c r="B349" s="203"/>
      <c r="C349" s="202"/>
      <c r="D349" s="201"/>
      <c r="E349" s="201"/>
      <c r="F349" s="202"/>
      <c r="G349" s="201"/>
      <c r="H349" s="200"/>
      <c r="I349" s="200"/>
      <c r="J349" s="200"/>
    </row>
    <row r="350" spans="2:10">
      <c r="B350" s="203"/>
      <c r="C350" s="202"/>
      <c r="D350" s="201"/>
      <c r="E350" s="201"/>
      <c r="F350" s="202"/>
      <c r="G350" s="201"/>
      <c r="H350" s="200"/>
      <c r="I350" s="200"/>
      <c r="J350" s="200"/>
    </row>
    <row r="351" spans="2:10">
      <c r="B351" s="203"/>
      <c r="C351" s="202"/>
      <c r="D351" s="201"/>
      <c r="E351" s="201"/>
      <c r="F351" s="202"/>
      <c r="G351" s="201"/>
      <c r="H351" s="200"/>
      <c r="I351" s="200"/>
      <c r="J351" s="200"/>
    </row>
    <row r="352" spans="2:10">
      <c r="B352" s="203"/>
      <c r="C352" s="202"/>
      <c r="D352" s="201"/>
      <c r="E352" s="201"/>
      <c r="F352" s="202"/>
      <c r="G352" s="201"/>
      <c r="H352" s="200"/>
      <c r="I352" s="200"/>
      <c r="J352" s="200"/>
    </row>
    <row r="353" spans="2:10">
      <c r="B353" s="203"/>
      <c r="C353" s="202"/>
      <c r="D353" s="201"/>
      <c r="E353" s="201"/>
      <c r="F353" s="202"/>
      <c r="G353" s="201"/>
      <c r="H353" s="200"/>
      <c r="I353" s="200"/>
      <c r="J353" s="200"/>
    </row>
    <row r="354" spans="2:10">
      <c r="B354" s="203"/>
      <c r="C354" s="202"/>
      <c r="D354" s="201"/>
      <c r="E354" s="201"/>
      <c r="F354" s="202"/>
      <c r="G354" s="201"/>
      <c r="H354" s="200"/>
      <c r="I354" s="200"/>
      <c r="J354" s="200"/>
    </row>
    <row r="355" spans="2:10">
      <c r="B355" s="203"/>
      <c r="C355" s="202"/>
      <c r="D355" s="201"/>
      <c r="E355" s="201"/>
      <c r="F355" s="202"/>
      <c r="G355" s="201"/>
      <c r="H355" s="200"/>
      <c r="I355" s="200"/>
      <c r="J355" s="200"/>
    </row>
    <row r="356" spans="2:10">
      <c r="B356" s="203"/>
      <c r="C356" s="202"/>
      <c r="D356" s="201"/>
      <c r="E356" s="201"/>
      <c r="F356" s="202"/>
      <c r="G356" s="201"/>
      <c r="H356" s="200"/>
      <c r="I356" s="200"/>
      <c r="J356" s="200"/>
    </row>
    <row r="357" spans="2:10">
      <c r="B357" s="203"/>
      <c r="C357" s="202"/>
      <c r="D357" s="201"/>
      <c r="E357" s="201"/>
      <c r="F357" s="202"/>
      <c r="G357" s="201"/>
      <c r="H357" s="200"/>
      <c r="I357" s="200"/>
      <c r="J357" s="200"/>
    </row>
    <row r="358" spans="2:10">
      <c r="B358" s="203"/>
      <c r="C358" s="202"/>
      <c r="D358" s="201"/>
      <c r="E358" s="201"/>
      <c r="F358" s="202"/>
      <c r="G358" s="201"/>
      <c r="H358" s="200"/>
      <c r="I358" s="200"/>
      <c r="J358" s="200"/>
    </row>
    <row r="359" spans="2:10">
      <c r="B359" s="203"/>
      <c r="C359" s="202"/>
      <c r="D359" s="201"/>
      <c r="E359" s="201"/>
      <c r="F359" s="202"/>
      <c r="G359" s="201"/>
      <c r="H359" s="200"/>
      <c r="I359" s="200"/>
      <c r="J359" s="200"/>
    </row>
    <row r="360" spans="2:10">
      <c r="B360" s="203"/>
      <c r="C360" s="202"/>
      <c r="D360" s="201"/>
      <c r="E360" s="201"/>
      <c r="F360" s="202"/>
      <c r="G360" s="201"/>
      <c r="H360" s="200"/>
      <c r="I360" s="200"/>
      <c r="J360" s="200"/>
    </row>
    <row r="361" spans="2:10">
      <c r="B361" s="203"/>
      <c r="C361" s="202"/>
      <c r="D361" s="201"/>
      <c r="E361" s="201"/>
      <c r="F361" s="202"/>
      <c r="G361" s="201"/>
      <c r="H361" s="200"/>
      <c r="I361" s="200"/>
      <c r="J361" s="200"/>
    </row>
    <row r="362" spans="2:10">
      <c r="B362" s="203"/>
      <c r="C362" s="202"/>
      <c r="D362" s="201"/>
      <c r="E362" s="201"/>
      <c r="F362" s="202"/>
      <c r="G362" s="201"/>
      <c r="H362" s="200"/>
      <c r="I362" s="200"/>
      <c r="J362" s="200"/>
    </row>
    <row r="363" spans="2:10">
      <c r="B363" s="203"/>
      <c r="C363" s="202"/>
      <c r="D363" s="201"/>
      <c r="E363" s="201"/>
      <c r="F363" s="202"/>
      <c r="G363" s="201"/>
      <c r="H363" s="200"/>
      <c r="I363" s="200"/>
      <c r="J363" s="200"/>
    </row>
    <row r="364" spans="2:10">
      <c r="B364" s="203"/>
      <c r="C364" s="202"/>
      <c r="D364" s="201"/>
      <c r="E364" s="201"/>
      <c r="F364" s="202"/>
      <c r="G364" s="201"/>
      <c r="H364" s="200"/>
      <c r="I364" s="200"/>
      <c r="J364" s="200"/>
    </row>
    <row r="365" spans="2:10">
      <c r="B365" s="203"/>
      <c r="C365" s="202"/>
      <c r="D365" s="201"/>
      <c r="E365" s="201"/>
      <c r="F365" s="202"/>
      <c r="G365" s="201"/>
      <c r="H365" s="200"/>
      <c r="I365" s="200"/>
      <c r="J365" s="200"/>
    </row>
    <row r="366" spans="2:10">
      <c r="B366" s="203"/>
      <c r="C366" s="202"/>
      <c r="D366" s="201"/>
      <c r="E366" s="201"/>
      <c r="F366" s="202"/>
      <c r="G366" s="201"/>
      <c r="H366" s="200"/>
      <c r="I366" s="200"/>
      <c r="J366" s="200"/>
    </row>
    <row r="367" spans="2:10">
      <c r="B367" s="203"/>
      <c r="C367" s="202"/>
      <c r="D367" s="201"/>
      <c r="E367" s="201"/>
      <c r="F367" s="202"/>
      <c r="G367" s="201"/>
      <c r="H367" s="200"/>
      <c r="I367" s="200"/>
      <c r="J367" s="200"/>
    </row>
    <row r="368" spans="2:10">
      <c r="B368" s="203"/>
      <c r="C368" s="202"/>
      <c r="D368" s="201"/>
      <c r="E368" s="201"/>
      <c r="F368" s="202"/>
      <c r="G368" s="201"/>
      <c r="H368" s="200"/>
      <c r="I368" s="200"/>
      <c r="J368" s="200"/>
    </row>
    <row r="369" spans="2:10">
      <c r="B369" s="203"/>
      <c r="C369" s="202"/>
      <c r="D369" s="201"/>
      <c r="E369" s="201"/>
      <c r="F369" s="202"/>
      <c r="G369" s="201"/>
      <c r="H369" s="200"/>
      <c r="I369" s="200"/>
      <c r="J369" s="200"/>
    </row>
    <row r="370" spans="2:10">
      <c r="B370" s="203"/>
      <c r="C370" s="202"/>
      <c r="D370" s="201"/>
      <c r="E370" s="201"/>
      <c r="F370" s="202"/>
      <c r="G370" s="201"/>
      <c r="H370" s="200"/>
      <c r="I370" s="200"/>
      <c r="J370" s="200"/>
    </row>
    <row r="371" spans="2:10">
      <c r="B371" s="203"/>
      <c r="C371" s="202"/>
      <c r="D371" s="201"/>
      <c r="E371" s="201"/>
      <c r="F371" s="202"/>
      <c r="G371" s="201"/>
      <c r="H371" s="200"/>
      <c r="I371" s="200"/>
      <c r="J371" s="200"/>
    </row>
    <row r="372" spans="2:10">
      <c r="B372" s="203"/>
      <c r="C372" s="202"/>
      <c r="D372" s="201"/>
      <c r="E372" s="201"/>
      <c r="F372" s="202"/>
      <c r="G372" s="201"/>
      <c r="H372" s="200"/>
      <c r="I372" s="200"/>
      <c r="J372" s="200"/>
    </row>
    <row r="373" spans="2:10">
      <c r="B373" s="203"/>
      <c r="C373" s="202"/>
      <c r="D373" s="201"/>
      <c r="E373" s="201"/>
      <c r="F373" s="202"/>
      <c r="G373" s="201"/>
      <c r="H373" s="200"/>
      <c r="I373" s="200"/>
      <c r="J373" s="200"/>
    </row>
    <row r="374" spans="2:10">
      <c r="B374" s="203"/>
      <c r="C374" s="202"/>
      <c r="D374" s="201"/>
      <c r="E374" s="201"/>
      <c r="F374" s="202"/>
      <c r="G374" s="201"/>
      <c r="H374" s="200"/>
      <c r="I374" s="200"/>
      <c r="J374" s="200"/>
    </row>
    <row r="375" spans="2:10">
      <c r="B375" s="203"/>
      <c r="C375" s="202"/>
      <c r="D375" s="201"/>
      <c r="E375" s="201"/>
      <c r="F375" s="202"/>
      <c r="G375" s="201"/>
      <c r="H375" s="200"/>
      <c r="I375" s="200"/>
      <c r="J375" s="200"/>
    </row>
    <row r="376" spans="2:10">
      <c r="B376" s="203"/>
      <c r="C376" s="202"/>
      <c r="D376" s="201"/>
      <c r="E376" s="201"/>
      <c r="F376" s="202"/>
      <c r="G376" s="201"/>
      <c r="H376" s="200"/>
      <c r="I376" s="200"/>
      <c r="J376" s="200"/>
    </row>
    <row r="377" spans="2:10">
      <c r="B377" s="203"/>
      <c r="C377" s="202"/>
      <c r="D377" s="201"/>
      <c r="E377" s="201"/>
      <c r="F377" s="202"/>
      <c r="G377" s="201"/>
      <c r="H377" s="200"/>
      <c r="I377" s="200"/>
      <c r="J377" s="200"/>
    </row>
    <row r="378" spans="2:10">
      <c r="B378" s="203"/>
      <c r="C378" s="202"/>
      <c r="D378" s="201"/>
      <c r="E378" s="201"/>
      <c r="F378" s="202"/>
      <c r="G378" s="201"/>
      <c r="H378" s="200"/>
      <c r="I378" s="200"/>
      <c r="J378" s="200"/>
    </row>
    <row r="379" spans="2:10">
      <c r="B379" s="203"/>
      <c r="C379" s="202"/>
      <c r="D379" s="201"/>
      <c r="E379" s="201"/>
      <c r="F379" s="200"/>
      <c r="G379" s="201"/>
      <c r="H379" s="200"/>
      <c r="I379" s="200"/>
      <c r="J379" s="200"/>
    </row>
    <row r="380" spans="2:10">
      <c r="B380" s="203"/>
      <c r="C380" s="202"/>
      <c r="D380" s="201"/>
      <c r="E380" s="201"/>
      <c r="F380" s="200"/>
      <c r="G380" s="200"/>
      <c r="H380" s="200"/>
      <c r="I380" s="200"/>
      <c r="J380" s="200"/>
    </row>
    <row r="381" spans="2:10">
      <c r="B381" s="203"/>
      <c r="C381" s="202"/>
      <c r="D381" s="201"/>
      <c r="E381" s="201"/>
      <c r="F381" s="200"/>
      <c r="G381" s="200"/>
      <c r="H381" s="200"/>
      <c r="I381" s="200"/>
      <c r="J381" s="200"/>
    </row>
    <row r="382" spans="2:10" ht="20.25" customHeight="1">
      <c r="B382" s="199" t="s">
        <v>228</v>
      </c>
      <c r="C382" s="198"/>
      <c r="D382" s="13"/>
      <c r="E382" s="197"/>
      <c r="F382" s="5" t="s">
        <v>2</v>
      </c>
      <c r="H382" s="13"/>
      <c r="I382" s="13"/>
      <c r="J382" s="13"/>
    </row>
    <row r="383" spans="2:10" ht="14.25" customHeight="1">
      <c r="J383" s="196" t="s">
        <v>227</v>
      </c>
    </row>
  </sheetData>
  <mergeCells count="53">
    <mergeCell ref="I277:J278"/>
    <mergeCell ref="I114:J115"/>
    <mergeCell ref="F125:G125"/>
    <mergeCell ref="I125:J125"/>
    <mergeCell ref="D114:G115"/>
    <mergeCell ref="B120:J120"/>
    <mergeCell ref="A125:B125"/>
    <mergeCell ref="D169:G170"/>
    <mergeCell ref="J166:K166"/>
    <mergeCell ref="I287:J287"/>
    <mergeCell ref="D332:G333"/>
    <mergeCell ref="D281:G281"/>
    <mergeCell ref="D14:E14"/>
    <mergeCell ref="F287:G287"/>
    <mergeCell ref="F69:G69"/>
    <mergeCell ref="D125:E125"/>
    <mergeCell ref="B64:J64"/>
    <mergeCell ref="D58:G59"/>
    <mergeCell ref="I58:J59"/>
    <mergeCell ref="A14:B14"/>
    <mergeCell ref="I14:J14"/>
    <mergeCell ref="B282:J282"/>
    <mergeCell ref="A179:B179"/>
    <mergeCell ref="A69:B69"/>
    <mergeCell ref="A233:B233"/>
    <mergeCell ref="D331:G331"/>
    <mergeCell ref="D342:E342"/>
    <mergeCell ref="F342:G342"/>
    <mergeCell ref="I342:J342"/>
    <mergeCell ref="B174:J174"/>
    <mergeCell ref="D179:E179"/>
    <mergeCell ref="D276:G276"/>
    <mergeCell ref="D277:G278"/>
    <mergeCell ref="I179:J179"/>
    <mergeCell ref="B228:J228"/>
    <mergeCell ref="D233:E233"/>
    <mergeCell ref="D227:G227"/>
    <mergeCell ref="I332:J333"/>
    <mergeCell ref="B337:J337"/>
    <mergeCell ref="D336:G336"/>
    <mergeCell ref="D287:E287"/>
    <mergeCell ref="D3:G4"/>
    <mergeCell ref="I3:J4"/>
    <mergeCell ref="F233:G233"/>
    <mergeCell ref="I233:J233"/>
    <mergeCell ref="F179:G179"/>
    <mergeCell ref="F14:G14"/>
    <mergeCell ref="I169:J170"/>
    <mergeCell ref="D223:G224"/>
    <mergeCell ref="I223:J224"/>
    <mergeCell ref="D173:G173"/>
    <mergeCell ref="D69:E69"/>
    <mergeCell ref="I69:J69"/>
  </mergeCells>
  <pageMargins left="0.19685039370078741" right="0" top="0.19685039370078741" bottom="0.19685039370078741" header="0.31496062992125984" footer="0.31496062992125984"/>
  <pageSetup paperSize="9" scale="96" orientation="portrait" horizontalDpi="1200" verticalDpi="1200" r:id="rId1"/>
  <rowBreaks count="3" manualBreakCount="3">
    <brk id="55" max="16383" man="1"/>
    <brk id="111" max="16383" man="1"/>
    <brk id="166" max="16383" man="1"/>
  </rowBreaks>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H49"/>
  <sheetViews>
    <sheetView showGridLines="0" view="pageBreakPreview" topLeftCell="A16" zoomScaleNormal="100" zoomScaleSheetLayoutView="100" workbookViewId="0">
      <selection activeCell="C47" sqref="C47"/>
    </sheetView>
  </sheetViews>
  <sheetFormatPr defaultRowHeight="15"/>
  <cols>
    <col min="1" max="1" width="13.85546875" style="5" customWidth="1"/>
    <col min="2" max="2" width="10" style="5" customWidth="1"/>
    <col min="3" max="3" width="20.5703125" style="5" customWidth="1"/>
    <col min="4" max="4" width="20.42578125" style="5" customWidth="1"/>
    <col min="5" max="5" width="13.28515625" style="5" customWidth="1"/>
    <col min="6" max="6" width="8.28515625" style="5" customWidth="1"/>
    <col min="7" max="7" width="13.28515625" style="5" customWidth="1"/>
    <col min="8" max="8" width="1" style="5" customWidth="1"/>
    <col min="9" max="16384" width="9.140625" style="5"/>
  </cols>
  <sheetData>
    <row r="1" spans="1:8" ht="15.75" thickBot="1">
      <c r="A1" s="102"/>
      <c r="B1" s="101"/>
      <c r="C1" s="101"/>
      <c r="D1" s="101"/>
      <c r="E1" s="101"/>
      <c r="F1" s="101"/>
      <c r="G1" s="101"/>
      <c r="H1" s="166"/>
    </row>
    <row r="2" spans="1:8" ht="18.75">
      <c r="A2" s="95"/>
      <c r="B2" s="7"/>
      <c r="C2" s="217" t="s">
        <v>113</v>
      </c>
      <c r="D2" s="217"/>
      <c r="E2" s="217"/>
      <c r="F2" s="99" t="s">
        <v>112</v>
      </c>
      <c r="G2" s="98"/>
      <c r="H2" s="162"/>
    </row>
    <row r="3" spans="1:8" ht="15" customHeight="1">
      <c r="A3" s="95"/>
      <c r="B3" s="7"/>
      <c r="C3" s="502" t="s">
        <v>111</v>
      </c>
      <c r="D3" s="502"/>
      <c r="E3" s="216"/>
      <c r="F3" s="631" t="str">
        <f>'1'!K3</f>
        <v>"PAPUA"</v>
      </c>
      <c r="G3" s="718"/>
      <c r="H3" s="162"/>
    </row>
    <row r="4" spans="1:8" ht="15" customHeight="1">
      <c r="A4" s="95"/>
      <c r="B4" s="7"/>
      <c r="C4" s="502"/>
      <c r="D4" s="502"/>
      <c r="E4" s="216"/>
      <c r="F4" s="272"/>
      <c r="G4" s="271"/>
      <c r="H4" s="162"/>
    </row>
    <row r="5" spans="1:8" ht="15.75" thickBot="1">
      <c r="A5" s="95"/>
      <c r="B5" s="7"/>
      <c r="C5" s="7"/>
      <c r="D5" s="7"/>
      <c r="E5" s="7"/>
      <c r="F5" s="97" t="s">
        <v>11</v>
      </c>
      <c r="G5" s="96" t="str">
        <f>'1'!L5</f>
        <v>07.05.2017</v>
      </c>
      <c r="H5" s="162"/>
    </row>
    <row r="6" spans="1:8">
      <c r="A6" s="95"/>
      <c r="B6" s="7"/>
      <c r="C6" s="7"/>
      <c r="D6" s="26" t="s">
        <v>296</v>
      </c>
      <c r="E6" s="26"/>
      <c r="F6" s="26"/>
      <c r="G6" s="26"/>
      <c r="H6" s="162"/>
    </row>
    <row r="7" spans="1:8" ht="15.75" thickBot="1">
      <c r="A7" s="93"/>
      <c r="B7" s="92"/>
      <c r="C7" s="212" t="s">
        <v>108</v>
      </c>
      <c r="D7" s="212"/>
      <c r="E7" s="91" t="s">
        <v>107</v>
      </c>
      <c r="F7" s="761" t="str">
        <f>'5'!J118</f>
        <v>Barcarena</v>
      </c>
      <c r="G7" s="762"/>
      <c r="H7" s="270"/>
    </row>
    <row r="8" spans="1:8" ht="7.5" customHeight="1"/>
    <row r="9" spans="1:8">
      <c r="A9" s="763" t="s">
        <v>295</v>
      </c>
      <c r="B9" s="763"/>
      <c r="C9" s="763"/>
      <c r="D9" s="763"/>
      <c r="E9" s="763"/>
      <c r="F9" s="763"/>
      <c r="G9" s="763"/>
    </row>
    <row r="10" spans="1:8" ht="6.75" customHeight="1">
      <c r="A10" s="269"/>
    </row>
    <row r="11" spans="1:8" ht="15.75" thickBot="1">
      <c r="A11" s="263" t="s">
        <v>294</v>
      </c>
    </row>
    <row r="12" spans="1:8" ht="18" customHeight="1" thickBot="1">
      <c r="A12" s="753" t="s">
        <v>293</v>
      </c>
      <c r="B12" s="754"/>
      <c r="C12" s="757" t="s">
        <v>281</v>
      </c>
      <c r="D12" s="753" t="s">
        <v>280</v>
      </c>
      <c r="E12" s="759" t="s">
        <v>292</v>
      </c>
      <c r="F12" s="760"/>
      <c r="G12" s="66"/>
    </row>
    <row r="13" spans="1:8" ht="15.75" thickBot="1">
      <c r="A13" s="755"/>
      <c r="B13" s="756"/>
      <c r="C13" s="758"/>
      <c r="D13" s="755"/>
      <c r="E13" s="759"/>
      <c r="F13" s="760"/>
      <c r="G13" s="66"/>
    </row>
    <row r="14" spans="1:8" ht="15.75" customHeight="1" thickBot="1">
      <c r="A14" s="764" t="s">
        <v>269</v>
      </c>
      <c r="B14" s="268" t="s">
        <v>277</v>
      </c>
      <c r="C14" s="254" t="s">
        <v>286</v>
      </c>
      <c r="D14" s="253" t="s">
        <v>285</v>
      </c>
      <c r="E14" s="759" t="s">
        <v>278</v>
      </c>
      <c r="F14" s="760"/>
      <c r="G14" s="66"/>
    </row>
    <row r="15" spans="1:8" ht="15.75" thickBot="1">
      <c r="A15" s="765"/>
      <c r="B15" s="264" t="s">
        <v>291</v>
      </c>
      <c r="C15" s="254" t="s">
        <v>183</v>
      </c>
      <c r="D15" s="253" t="s">
        <v>183</v>
      </c>
      <c r="E15" s="759" t="s">
        <v>183</v>
      </c>
      <c r="F15" s="760"/>
      <c r="G15" s="66"/>
    </row>
    <row r="16" spans="1:8" ht="15.75" thickBot="1">
      <c r="A16" s="765"/>
      <c r="B16" s="267" t="s">
        <v>290</v>
      </c>
      <c r="C16" s="254" t="s">
        <v>183</v>
      </c>
      <c r="D16" s="253" t="s">
        <v>183</v>
      </c>
      <c r="E16" s="759" t="s">
        <v>183</v>
      </c>
      <c r="F16" s="760"/>
      <c r="G16" s="66"/>
    </row>
    <row r="17" spans="1:7" ht="15.75" thickBot="1">
      <c r="A17" s="766"/>
      <c r="B17" s="266" t="s">
        <v>275</v>
      </c>
      <c r="C17" s="254" t="s">
        <v>183</v>
      </c>
      <c r="D17" s="253" t="s">
        <v>183</v>
      </c>
      <c r="E17" s="759" t="s">
        <v>183</v>
      </c>
      <c r="F17" s="760"/>
      <c r="G17" s="66"/>
    </row>
    <row r="18" spans="1:7">
      <c r="A18" s="37"/>
      <c r="B18" s="66"/>
      <c r="C18" s="66"/>
      <c r="D18" s="66"/>
      <c r="E18" s="66"/>
      <c r="F18" s="66"/>
      <c r="G18" s="66"/>
    </row>
    <row r="19" spans="1:7" ht="15.75" thickBot="1">
      <c r="A19" s="263" t="s">
        <v>289</v>
      </c>
      <c r="B19" s="66"/>
      <c r="C19" s="66"/>
      <c r="D19" s="66"/>
      <c r="E19" s="66"/>
      <c r="F19" s="66"/>
      <c r="G19" s="66"/>
    </row>
    <row r="20" spans="1:7" ht="18" customHeight="1" thickBot="1">
      <c r="A20" s="753" t="s">
        <v>288</v>
      </c>
      <c r="B20" s="754"/>
      <c r="C20" s="757" t="s">
        <v>281</v>
      </c>
      <c r="D20" s="753" t="s">
        <v>280</v>
      </c>
      <c r="E20" s="759" t="s">
        <v>287</v>
      </c>
      <c r="F20" s="760"/>
      <c r="G20" s="66"/>
    </row>
    <row r="21" spans="1:7" ht="15.75" thickBot="1">
      <c r="A21" s="755"/>
      <c r="B21" s="756"/>
      <c r="C21" s="758"/>
      <c r="D21" s="755"/>
      <c r="E21" s="759"/>
      <c r="F21" s="760"/>
      <c r="G21" s="66"/>
    </row>
    <row r="22" spans="1:7" ht="15.75" customHeight="1" thickBot="1">
      <c r="A22" s="764" t="s">
        <v>269</v>
      </c>
      <c r="B22" s="265"/>
      <c r="C22" s="254" t="s">
        <v>286</v>
      </c>
      <c r="D22" s="253" t="s">
        <v>285</v>
      </c>
      <c r="E22" s="759" t="s">
        <v>278</v>
      </c>
      <c r="F22" s="760"/>
      <c r="G22" s="66"/>
    </row>
    <row r="23" spans="1:7" ht="15.75" thickBot="1">
      <c r="A23" s="765"/>
      <c r="B23" s="256" t="s">
        <v>277</v>
      </c>
      <c r="C23" s="254" t="s">
        <v>183</v>
      </c>
      <c r="D23" s="253" t="s">
        <v>183</v>
      </c>
      <c r="E23" s="759" t="s">
        <v>183</v>
      </c>
      <c r="F23" s="760"/>
      <c r="G23" s="66"/>
    </row>
    <row r="24" spans="1:7" ht="26.25" customHeight="1" thickBot="1">
      <c r="A24" s="765"/>
      <c r="B24" s="264" t="s">
        <v>276</v>
      </c>
      <c r="C24" s="433" t="s">
        <v>431</v>
      </c>
      <c r="D24" s="434" t="s">
        <v>435</v>
      </c>
      <c r="E24" s="767" t="s">
        <v>436</v>
      </c>
      <c r="F24" s="768"/>
      <c r="G24" s="66"/>
    </row>
    <row r="25" spans="1:7" ht="15.75" thickBot="1">
      <c r="A25" s="766"/>
      <c r="B25" s="260" t="s">
        <v>275</v>
      </c>
      <c r="C25" s="254" t="s">
        <v>183</v>
      </c>
      <c r="D25" s="253" t="s">
        <v>183</v>
      </c>
      <c r="E25" s="759" t="s">
        <v>183</v>
      </c>
      <c r="F25" s="760"/>
      <c r="G25" s="66"/>
    </row>
    <row r="26" spans="1:7">
      <c r="A26" s="37"/>
      <c r="B26" s="66"/>
      <c r="C26" s="66"/>
      <c r="D26" s="66"/>
      <c r="E26" s="66"/>
      <c r="F26" s="66"/>
      <c r="G26" s="66"/>
    </row>
    <row r="27" spans="1:7" ht="15.75" thickBot="1">
      <c r="A27" s="263" t="s">
        <v>284</v>
      </c>
      <c r="B27" s="66"/>
      <c r="C27" s="66"/>
      <c r="D27" s="66"/>
      <c r="E27" s="66"/>
      <c r="F27" s="66"/>
      <c r="G27" s="66"/>
    </row>
    <row r="28" spans="1:7" ht="18" customHeight="1" thickBot="1">
      <c r="A28" s="753" t="s">
        <v>273</v>
      </c>
      <c r="B28" s="754"/>
      <c r="C28" s="757" t="s">
        <v>281</v>
      </c>
      <c r="D28" s="753" t="s">
        <v>280</v>
      </c>
      <c r="E28" s="759" t="s">
        <v>283</v>
      </c>
      <c r="F28" s="760"/>
      <c r="G28" s="66"/>
    </row>
    <row r="29" spans="1:7" ht="15.75" thickBot="1">
      <c r="A29" s="755"/>
      <c r="B29" s="756"/>
      <c r="C29" s="758"/>
      <c r="D29" s="755"/>
      <c r="E29" s="759"/>
      <c r="F29" s="760"/>
      <c r="G29" s="66"/>
    </row>
    <row r="30" spans="1:7" ht="15.75" customHeight="1" thickBot="1">
      <c r="A30" s="764" t="s">
        <v>269</v>
      </c>
      <c r="B30" s="265"/>
      <c r="C30" s="254" t="s">
        <v>278</v>
      </c>
      <c r="D30" s="253" t="s">
        <v>278</v>
      </c>
      <c r="E30" s="759" t="s">
        <v>278</v>
      </c>
      <c r="F30" s="760"/>
      <c r="G30" s="66"/>
    </row>
    <row r="31" spans="1:7" ht="18.75" customHeight="1" thickBot="1">
      <c r="A31" s="765"/>
      <c r="B31" s="256" t="s">
        <v>277</v>
      </c>
      <c r="C31" s="435" t="s">
        <v>432</v>
      </c>
      <c r="D31" s="434" t="s">
        <v>433</v>
      </c>
      <c r="E31" s="767">
        <f>'1'!B46</f>
        <v>0</v>
      </c>
      <c r="F31" s="768"/>
      <c r="G31" s="66"/>
    </row>
    <row r="32" spans="1:7" ht="23.25" customHeight="1" thickBot="1">
      <c r="A32" s="765"/>
      <c r="B32" s="264" t="s">
        <v>276</v>
      </c>
      <c r="C32" s="433" t="s">
        <v>437</v>
      </c>
      <c r="D32" s="434" t="s">
        <v>437</v>
      </c>
      <c r="E32" s="767" t="s">
        <v>437</v>
      </c>
      <c r="F32" s="768"/>
      <c r="G32" s="66"/>
    </row>
    <row r="33" spans="1:7" ht="18" customHeight="1" thickBot="1">
      <c r="A33" s="766"/>
      <c r="B33" s="260" t="s">
        <v>275</v>
      </c>
      <c r="C33" s="254" t="str">
        <f>C24</f>
        <v>OS De Paz</v>
      </c>
      <c r="D33" s="253" t="str">
        <f>D24</f>
        <v>AB Perez J.</v>
      </c>
      <c r="E33" s="759" t="str">
        <f>E24</f>
        <v>AB Dano D.</v>
      </c>
      <c r="F33" s="760"/>
      <c r="G33" s="66"/>
    </row>
    <row r="34" spans="1:7">
      <c r="A34" s="37"/>
      <c r="B34" s="66"/>
      <c r="C34" s="66"/>
      <c r="D34" s="66"/>
      <c r="E34" s="66"/>
      <c r="F34" s="66"/>
      <c r="G34" s="66"/>
    </row>
    <row r="35" spans="1:7" ht="15.75" thickBot="1">
      <c r="A35" s="263" t="s">
        <v>282</v>
      </c>
      <c r="B35" s="66"/>
      <c r="C35" s="66"/>
      <c r="D35" s="66"/>
      <c r="E35" s="66"/>
      <c r="F35" s="66"/>
      <c r="G35" s="66"/>
    </row>
    <row r="36" spans="1:7" ht="17.25" customHeight="1" thickBot="1">
      <c r="A36" s="753" t="s">
        <v>273</v>
      </c>
      <c r="B36" s="754"/>
      <c r="C36" s="757" t="s">
        <v>281</v>
      </c>
      <c r="D36" s="753" t="s">
        <v>280</v>
      </c>
      <c r="E36" s="759" t="s">
        <v>279</v>
      </c>
      <c r="F36" s="760"/>
      <c r="G36" s="66"/>
    </row>
    <row r="37" spans="1:7" ht="13.5" customHeight="1" thickBot="1">
      <c r="A37" s="755"/>
      <c r="B37" s="756"/>
      <c r="C37" s="758"/>
      <c r="D37" s="755"/>
      <c r="E37" s="759"/>
      <c r="F37" s="760"/>
      <c r="G37" s="66"/>
    </row>
    <row r="38" spans="1:7" ht="15.75" thickBot="1">
      <c r="A38" s="764" t="s">
        <v>269</v>
      </c>
      <c r="B38" s="262"/>
      <c r="C38" s="254" t="s">
        <v>278</v>
      </c>
      <c r="D38" s="253" t="s">
        <v>278</v>
      </c>
      <c r="E38" s="759" t="s">
        <v>278</v>
      </c>
      <c r="F38" s="760"/>
      <c r="G38" s="66"/>
    </row>
    <row r="39" spans="1:7" ht="20.25" customHeight="1" thickBot="1">
      <c r="A39" s="765"/>
      <c r="B39" s="256" t="s">
        <v>277</v>
      </c>
      <c r="C39" s="435" t="str">
        <f>C31</f>
        <v>2nd Officer  Mochulko R.</v>
      </c>
      <c r="D39" s="434" t="str">
        <f>D31</f>
        <v>Ch. Officer Matvienko G.</v>
      </c>
      <c r="E39" s="767">
        <f>E31</f>
        <v>0</v>
      </c>
      <c r="F39" s="768"/>
      <c r="G39" s="66"/>
    </row>
    <row r="40" spans="1:7" ht="24" customHeight="1" thickBot="1">
      <c r="A40" s="769"/>
      <c r="B40" s="261" t="s">
        <v>276</v>
      </c>
      <c r="C40" s="412" t="s">
        <v>437</v>
      </c>
      <c r="D40" s="253" t="s">
        <v>437</v>
      </c>
      <c r="E40" s="759" t="str">
        <f>E32</f>
        <v>OS Necesario</v>
      </c>
      <c r="F40" s="760"/>
      <c r="G40" s="66"/>
    </row>
    <row r="41" spans="1:7" ht="21" customHeight="1" thickBot="1">
      <c r="A41" s="770"/>
      <c r="B41" s="260" t="s">
        <v>275</v>
      </c>
      <c r="C41" s="254" t="str">
        <f>C33:C33</f>
        <v>OS De Paz</v>
      </c>
      <c r="D41" s="253" t="str">
        <f>D24</f>
        <v>AB Perez J.</v>
      </c>
      <c r="E41" s="759" t="str">
        <f>E24</f>
        <v>AB Dano D.</v>
      </c>
      <c r="F41" s="760"/>
      <c r="G41" s="66"/>
    </row>
    <row r="42" spans="1:7" ht="12.75" customHeight="1">
      <c r="A42" s="484" t="s">
        <v>549</v>
      </c>
      <c r="B42" s="66"/>
      <c r="C42" s="66"/>
      <c r="D42" s="66"/>
      <c r="E42" s="66"/>
      <c r="F42" s="66"/>
      <c r="G42" s="66"/>
    </row>
    <row r="43" spans="1:7" ht="15.75" thickBot="1">
      <c r="A43" s="259" t="s">
        <v>274</v>
      </c>
      <c r="B43" s="66"/>
      <c r="C43" s="66"/>
      <c r="D43" s="66"/>
      <c r="E43" s="66"/>
      <c r="F43" s="66"/>
      <c r="G43" s="66"/>
    </row>
    <row r="44" spans="1:7" ht="15" customHeight="1" thickBot="1">
      <c r="A44" s="753" t="s">
        <v>273</v>
      </c>
      <c r="B44" s="754"/>
      <c r="C44" s="757" t="s">
        <v>272</v>
      </c>
      <c r="D44" s="753" t="s">
        <v>271</v>
      </c>
      <c r="E44" s="759" t="s">
        <v>270</v>
      </c>
      <c r="F44" s="760"/>
      <c r="G44" s="771"/>
    </row>
    <row r="45" spans="1:7" ht="15.75" thickBot="1">
      <c r="A45" s="755"/>
      <c r="B45" s="756"/>
      <c r="C45" s="758"/>
      <c r="D45" s="755"/>
      <c r="E45" s="759"/>
      <c r="F45" s="760"/>
      <c r="G45" s="771"/>
    </row>
    <row r="46" spans="1:7" ht="26.25" customHeight="1" thickBot="1">
      <c r="A46" s="772" t="s">
        <v>269</v>
      </c>
      <c r="B46" s="256" t="s">
        <v>268</v>
      </c>
      <c r="C46" s="436" t="str">
        <f>C39</f>
        <v>2nd Officer  Mochulko R.</v>
      </c>
      <c r="D46" s="253" t="str">
        <f>D39</f>
        <v>Ch. Officer Matvienko G.</v>
      </c>
      <c r="E46" s="759">
        <f>E39</f>
        <v>0</v>
      </c>
      <c r="F46" s="760"/>
      <c r="G46" s="255"/>
    </row>
    <row r="47" spans="1:7" ht="21" customHeight="1" thickBot="1">
      <c r="A47" s="773"/>
      <c r="B47" s="258" t="s">
        <v>267</v>
      </c>
      <c r="C47" s="257" t="s">
        <v>441</v>
      </c>
      <c r="D47" s="253" t="s">
        <v>450</v>
      </c>
      <c r="E47" s="759"/>
      <c r="F47" s="760"/>
      <c r="G47" s="255"/>
    </row>
    <row r="48" spans="1:7" ht="23.25" thickBot="1">
      <c r="A48" s="773"/>
      <c r="B48" s="256" t="s">
        <v>266</v>
      </c>
      <c r="C48" s="446" t="s">
        <v>436</v>
      </c>
      <c r="D48" s="443" t="str">
        <f>D24</f>
        <v>AB Perez J.</v>
      </c>
      <c r="E48" s="759"/>
      <c r="F48" s="760"/>
      <c r="G48" s="255"/>
    </row>
    <row r="49" spans="1:7" ht="25.5" customHeight="1" thickBot="1">
      <c r="A49" s="774"/>
      <c r="B49" s="254" t="s">
        <v>265</v>
      </c>
      <c r="C49" s="253" t="s">
        <v>442</v>
      </c>
      <c r="D49" s="444" t="str">
        <f>E40</f>
        <v>OS Necesario</v>
      </c>
      <c r="E49" s="759"/>
      <c r="F49" s="760"/>
      <c r="G49" s="252" t="s">
        <v>264</v>
      </c>
    </row>
  </sheetData>
  <mergeCells count="50">
    <mergeCell ref="G44:G45"/>
    <mergeCell ref="A46:A49"/>
    <mergeCell ref="E46:F46"/>
    <mergeCell ref="E47:F47"/>
    <mergeCell ref="E48:F48"/>
    <mergeCell ref="E49:F49"/>
    <mergeCell ref="A44:B45"/>
    <mergeCell ref="C44:C45"/>
    <mergeCell ref="D44:D45"/>
    <mergeCell ref="E44:F45"/>
    <mergeCell ref="E31:F31"/>
    <mergeCell ref="E32:F32"/>
    <mergeCell ref="E33:F33"/>
    <mergeCell ref="A38:A41"/>
    <mergeCell ref="E38:F38"/>
    <mergeCell ref="E39:F39"/>
    <mergeCell ref="E40:F40"/>
    <mergeCell ref="E41:F41"/>
    <mergeCell ref="E17:F17"/>
    <mergeCell ref="A36:B37"/>
    <mergeCell ref="C36:C37"/>
    <mergeCell ref="D36:D37"/>
    <mergeCell ref="E36:F37"/>
    <mergeCell ref="A22:A25"/>
    <mergeCell ref="E22:F22"/>
    <mergeCell ref="E23:F23"/>
    <mergeCell ref="E24:F24"/>
    <mergeCell ref="E25:F25"/>
    <mergeCell ref="A28:B29"/>
    <mergeCell ref="C28:C29"/>
    <mergeCell ref="D28:D29"/>
    <mergeCell ref="E28:F29"/>
    <mergeCell ref="A30:A33"/>
    <mergeCell ref="E30:F30"/>
    <mergeCell ref="A20:B21"/>
    <mergeCell ref="C20:C21"/>
    <mergeCell ref="D20:D21"/>
    <mergeCell ref="E20:F21"/>
    <mergeCell ref="C3:D4"/>
    <mergeCell ref="F3:G3"/>
    <mergeCell ref="F7:G7"/>
    <mergeCell ref="A9:G9"/>
    <mergeCell ref="A12:B13"/>
    <mergeCell ref="C12:C13"/>
    <mergeCell ref="D12:D13"/>
    <mergeCell ref="E12:F13"/>
    <mergeCell ref="A14:A17"/>
    <mergeCell ref="E14:F14"/>
    <mergeCell ref="E15:F15"/>
    <mergeCell ref="E16:F16"/>
  </mergeCells>
  <pageMargins left="0.19685039370078741" right="0" top="0.19685039370078741" bottom="0.19685039370078741" header="0.31496062992125984" footer="0.31496062992125984"/>
  <pageSetup paperSize="9" scale="9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L383"/>
  <sheetViews>
    <sheetView showGridLines="0" zoomScaleNormal="100" workbookViewId="0">
      <selection activeCell="J29" sqref="J29"/>
    </sheetView>
  </sheetViews>
  <sheetFormatPr defaultRowHeight="15"/>
  <cols>
    <col min="1" max="1" width="12.85546875" style="5" customWidth="1"/>
    <col min="2" max="2" width="7" style="5" customWidth="1"/>
    <col min="3" max="3" width="11.140625" style="5" customWidth="1"/>
    <col min="4" max="4" width="12" style="5" customWidth="1"/>
    <col min="5" max="5" width="9.85546875" style="5" customWidth="1"/>
    <col min="6" max="6" width="10" style="5" customWidth="1"/>
    <col min="7" max="7" width="7.140625" style="5" customWidth="1"/>
    <col min="8" max="8" width="3.5703125" style="5" customWidth="1"/>
    <col min="9" max="9" width="9.140625" style="5"/>
    <col min="10" max="10" width="12.140625" style="5" customWidth="1"/>
    <col min="11" max="11" width="5.5703125" style="5" customWidth="1"/>
    <col min="12" max="16384" width="9.140625" style="5"/>
  </cols>
  <sheetData>
    <row r="1" spans="1:12" ht="15.75" thickBot="1">
      <c r="A1" s="102"/>
      <c r="B1" s="101"/>
      <c r="C1" s="101"/>
      <c r="D1" s="101"/>
      <c r="E1" s="101"/>
      <c r="F1" s="101"/>
      <c r="G1" s="101"/>
      <c r="H1" s="101"/>
      <c r="I1" s="101"/>
      <c r="J1" s="101"/>
      <c r="K1" s="166"/>
    </row>
    <row r="2" spans="1:12" ht="18.75">
      <c r="A2" s="95"/>
      <c r="B2" s="7"/>
      <c r="C2" s="501" t="s">
        <v>113</v>
      </c>
      <c r="D2" s="501"/>
      <c r="E2" s="501"/>
      <c r="F2" s="501"/>
      <c r="G2" s="501"/>
      <c r="H2" s="217"/>
      <c r="I2" s="99" t="s">
        <v>112</v>
      </c>
      <c r="J2" s="98"/>
      <c r="K2" s="162"/>
    </row>
    <row r="3" spans="1:12" ht="15" customHeight="1">
      <c r="A3" s="95"/>
      <c r="B3" s="7"/>
      <c r="C3" s="502" t="s">
        <v>111</v>
      </c>
      <c r="D3" s="502"/>
      <c r="E3" s="502"/>
      <c r="F3" s="502"/>
      <c r="G3" s="502"/>
      <c r="H3" s="216"/>
      <c r="I3" s="631" t="str">
        <f>'1'!K3</f>
        <v>"PAPUA"</v>
      </c>
      <c r="J3" s="718"/>
      <c r="K3" s="162"/>
    </row>
    <row r="4" spans="1:12" ht="15" customHeight="1">
      <c r="A4" s="95"/>
      <c r="B4" s="7"/>
      <c r="C4" s="502"/>
      <c r="D4" s="502"/>
      <c r="E4" s="502"/>
      <c r="F4" s="502"/>
      <c r="G4" s="502"/>
      <c r="H4" s="216"/>
      <c r="I4" s="631"/>
      <c r="J4" s="718"/>
      <c r="K4" s="162"/>
    </row>
    <row r="5" spans="1:12" ht="15.75" thickBot="1">
      <c r="A5" s="95"/>
      <c r="B5" s="7"/>
      <c r="C5" s="7"/>
      <c r="D5" s="7"/>
      <c r="E5" s="7"/>
      <c r="F5" s="7"/>
      <c r="G5" s="7"/>
      <c r="H5" s="7"/>
      <c r="I5" s="97" t="s">
        <v>11</v>
      </c>
      <c r="J5" s="251" t="str">
        <f>'1'!L5</f>
        <v>07.05.2017</v>
      </c>
      <c r="K5" s="162"/>
    </row>
    <row r="6" spans="1:12">
      <c r="A6" s="95"/>
      <c r="B6" s="7"/>
      <c r="C6" s="214" t="s">
        <v>109</v>
      </c>
      <c r="D6" s="214" t="s">
        <v>239</v>
      </c>
      <c r="E6" s="214"/>
      <c r="F6" s="214"/>
      <c r="G6" s="214"/>
      <c r="H6" s="214"/>
      <c r="I6" s="214"/>
      <c r="J6" s="7"/>
      <c r="K6" s="162"/>
    </row>
    <row r="7" spans="1:12">
      <c r="A7" s="93"/>
      <c r="B7" s="92"/>
      <c r="C7" s="504" t="s">
        <v>108</v>
      </c>
      <c r="D7" s="504"/>
      <c r="E7" s="504"/>
      <c r="F7" s="504"/>
      <c r="G7" s="504"/>
      <c r="H7" s="212"/>
      <c r="I7" s="91" t="s">
        <v>107</v>
      </c>
      <c r="J7" s="175" t="str">
        <f>'5'!J7</f>
        <v>Barcarena</v>
      </c>
      <c r="K7" s="174"/>
    </row>
    <row r="8" spans="1:12">
      <c r="A8" s="280" t="s">
        <v>298</v>
      </c>
      <c r="B8" s="279"/>
      <c r="C8" s="279"/>
      <c r="D8" s="279"/>
      <c r="E8" s="279"/>
      <c r="F8" s="279"/>
      <c r="G8" s="778" t="str">
        <f>'2'!C21</f>
        <v>Barcarena, Brazil</v>
      </c>
      <c r="H8" s="778"/>
      <c r="I8" s="778"/>
      <c r="J8" s="778"/>
      <c r="K8" s="778"/>
      <c r="L8" s="278"/>
    </row>
    <row r="9" spans="1:12">
      <c r="A9" s="95"/>
      <c r="B9" s="7"/>
      <c r="C9" s="26"/>
      <c r="D9" s="26"/>
      <c r="E9" s="26"/>
      <c r="F9" s="26"/>
      <c r="G9" s="26"/>
      <c r="H9" s="26"/>
      <c r="I9" s="7"/>
      <c r="J9" s="7"/>
    </row>
    <row r="10" spans="1:12" ht="15" customHeight="1">
      <c r="A10" s="779" t="s">
        <v>472</v>
      </c>
      <c r="B10" s="780"/>
      <c r="C10" s="780"/>
      <c r="D10" s="780"/>
      <c r="E10" s="780"/>
      <c r="F10" s="780"/>
      <c r="G10" s="780"/>
      <c r="H10" s="780"/>
      <c r="I10" s="780"/>
      <c r="J10" s="780"/>
      <c r="K10" s="780"/>
    </row>
    <row r="11" spans="1:12" ht="15" customHeight="1">
      <c r="A11" s="779"/>
      <c r="B11" s="780"/>
      <c r="C11" s="780"/>
      <c r="D11" s="780"/>
      <c r="E11" s="780"/>
      <c r="F11" s="780"/>
      <c r="G11" s="780"/>
      <c r="H11" s="780"/>
      <c r="I11" s="780"/>
      <c r="J11" s="780"/>
      <c r="K11" s="780"/>
    </row>
    <row r="12" spans="1:12" ht="15" customHeight="1">
      <c r="A12" s="779"/>
      <c r="B12" s="780"/>
      <c r="C12" s="780"/>
      <c r="D12" s="780"/>
      <c r="E12" s="780"/>
      <c r="F12" s="780"/>
      <c r="G12" s="780"/>
      <c r="H12" s="780"/>
      <c r="I12" s="780"/>
      <c r="J12" s="780"/>
      <c r="K12" s="780"/>
    </row>
    <row r="13" spans="1:12" ht="15" customHeight="1">
      <c r="A13" s="779"/>
      <c r="B13" s="780"/>
      <c r="C13" s="780"/>
      <c r="D13" s="780"/>
      <c r="E13" s="780"/>
      <c r="F13" s="780"/>
      <c r="G13" s="780"/>
      <c r="H13" s="780"/>
      <c r="I13" s="780"/>
      <c r="J13" s="780"/>
      <c r="K13" s="780"/>
    </row>
    <row r="14" spans="1:12" ht="15" customHeight="1">
      <c r="A14" s="779"/>
      <c r="B14" s="780"/>
      <c r="C14" s="780"/>
      <c r="D14" s="780"/>
      <c r="E14" s="780"/>
      <c r="F14" s="780"/>
      <c r="G14" s="780"/>
      <c r="H14" s="780"/>
      <c r="I14" s="780"/>
      <c r="J14" s="780"/>
      <c r="K14" s="780"/>
    </row>
    <row r="15" spans="1:12" ht="15" customHeight="1">
      <c r="A15" s="779"/>
      <c r="B15" s="780"/>
      <c r="C15" s="780"/>
      <c r="D15" s="780"/>
      <c r="E15" s="780"/>
      <c r="F15" s="780"/>
      <c r="G15" s="780"/>
      <c r="H15" s="780"/>
      <c r="I15" s="780"/>
      <c r="J15" s="780"/>
      <c r="K15" s="780"/>
    </row>
    <row r="16" spans="1:12" ht="15" customHeight="1">
      <c r="A16" s="779"/>
      <c r="B16" s="780"/>
      <c r="C16" s="780"/>
      <c r="D16" s="780"/>
      <c r="E16" s="780"/>
      <c r="F16" s="780"/>
      <c r="G16" s="780"/>
      <c r="H16" s="780"/>
      <c r="I16" s="780"/>
      <c r="J16" s="780"/>
      <c r="K16" s="780"/>
    </row>
    <row r="17" spans="1:11" ht="15" customHeight="1">
      <c r="A17" s="779"/>
      <c r="B17" s="780"/>
      <c r="C17" s="780"/>
      <c r="D17" s="780"/>
      <c r="E17" s="780"/>
      <c r="F17" s="780"/>
      <c r="G17" s="780"/>
      <c r="H17" s="780"/>
      <c r="I17" s="780"/>
      <c r="J17" s="780"/>
      <c r="K17" s="780"/>
    </row>
    <row r="18" spans="1:11" ht="15" customHeight="1">
      <c r="A18" s="779"/>
      <c r="B18" s="780"/>
      <c r="C18" s="780"/>
      <c r="D18" s="780"/>
      <c r="E18" s="780"/>
      <c r="F18" s="780"/>
      <c r="G18" s="780"/>
      <c r="H18" s="780"/>
      <c r="I18" s="780"/>
      <c r="J18" s="780"/>
      <c r="K18" s="780"/>
    </row>
    <row r="19" spans="1:11" ht="15" customHeight="1">
      <c r="A19" s="779"/>
      <c r="B19" s="780"/>
      <c r="C19" s="780"/>
      <c r="D19" s="780"/>
      <c r="E19" s="780"/>
      <c r="F19" s="780"/>
      <c r="G19" s="780"/>
      <c r="H19" s="780"/>
      <c r="I19" s="780"/>
      <c r="J19" s="780"/>
      <c r="K19" s="780"/>
    </row>
    <row r="20" spans="1:11" ht="15" customHeight="1">
      <c r="A20" s="779"/>
      <c r="B20" s="780"/>
      <c r="C20" s="780"/>
      <c r="D20" s="780"/>
      <c r="E20" s="780"/>
      <c r="F20" s="780"/>
      <c r="G20" s="780"/>
      <c r="H20" s="780"/>
      <c r="I20" s="780"/>
      <c r="J20" s="780"/>
      <c r="K20" s="780"/>
    </row>
    <row r="21" spans="1:11" ht="15" customHeight="1">
      <c r="A21" s="779"/>
      <c r="B21" s="780"/>
      <c r="C21" s="780"/>
      <c r="D21" s="780"/>
      <c r="E21" s="780"/>
      <c r="F21" s="780"/>
      <c r="G21" s="780"/>
      <c r="H21" s="780"/>
      <c r="I21" s="780"/>
      <c r="J21" s="780"/>
      <c r="K21" s="780"/>
    </row>
    <row r="22" spans="1:11" ht="15" customHeight="1">
      <c r="A22" s="779"/>
      <c r="B22" s="780"/>
      <c r="C22" s="780"/>
      <c r="D22" s="780"/>
      <c r="E22" s="780"/>
      <c r="F22" s="780"/>
      <c r="G22" s="780"/>
      <c r="H22" s="780"/>
      <c r="I22" s="780"/>
      <c r="J22" s="780"/>
      <c r="K22" s="780"/>
    </row>
    <row r="23" spans="1:11" ht="15" customHeight="1">
      <c r="A23" s="779"/>
      <c r="B23" s="780"/>
      <c r="C23" s="780"/>
      <c r="D23" s="780"/>
      <c r="E23" s="780"/>
      <c r="F23" s="780"/>
      <c r="G23" s="780"/>
      <c r="H23" s="780"/>
      <c r="I23" s="780"/>
      <c r="J23" s="780"/>
      <c r="K23" s="780"/>
    </row>
    <row r="24" spans="1:11" ht="15" customHeight="1">
      <c r="A24" s="779"/>
      <c r="B24" s="780"/>
      <c r="C24" s="780"/>
      <c r="D24" s="780"/>
      <c r="E24" s="780"/>
      <c r="F24" s="780"/>
      <c r="G24" s="780"/>
      <c r="H24" s="780"/>
      <c r="I24" s="780"/>
      <c r="J24" s="780"/>
      <c r="K24" s="780"/>
    </row>
    <row r="25" spans="1:11">
      <c r="A25" s="779"/>
      <c r="B25" s="780"/>
      <c r="C25" s="780"/>
      <c r="D25" s="780"/>
      <c r="E25" s="780"/>
      <c r="F25" s="780"/>
      <c r="G25" s="780"/>
      <c r="H25" s="780"/>
      <c r="I25" s="780"/>
      <c r="J25" s="780"/>
      <c r="K25" s="780"/>
    </row>
    <row r="26" spans="1:11">
      <c r="A26" s="779"/>
      <c r="B26" s="780"/>
      <c r="C26" s="780"/>
      <c r="D26" s="780"/>
      <c r="E26" s="780"/>
      <c r="F26" s="780"/>
      <c r="G26" s="780"/>
      <c r="H26" s="780"/>
      <c r="I26" s="780"/>
      <c r="J26" s="780"/>
      <c r="K26" s="780"/>
    </row>
    <row r="27" spans="1:11">
      <c r="A27" s="95"/>
      <c r="B27" s="7"/>
      <c r="C27" s="26"/>
      <c r="D27" s="26"/>
      <c r="E27" s="26"/>
      <c r="F27" s="26"/>
      <c r="G27" s="26"/>
      <c r="H27" s="26"/>
      <c r="I27" s="7"/>
      <c r="J27" s="7"/>
    </row>
    <row r="28" spans="1:11">
      <c r="A28" s="95"/>
      <c r="B28" s="7"/>
      <c r="C28" s="26"/>
      <c r="D28" s="26"/>
      <c r="E28" s="26"/>
      <c r="F28" s="26"/>
      <c r="G28" s="26"/>
      <c r="H28" s="26"/>
      <c r="I28" s="7"/>
      <c r="J28" s="7"/>
    </row>
    <row r="29" spans="1:11">
      <c r="A29" s="95"/>
      <c r="B29" s="7"/>
      <c r="C29" s="26"/>
      <c r="D29" s="26"/>
      <c r="E29" s="26"/>
      <c r="F29" s="26"/>
      <c r="G29" s="26"/>
      <c r="H29" s="26"/>
      <c r="I29" s="7"/>
      <c r="J29" s="7"/>
    </row>
    <row r="30" spans="1:11">
      <c r="A30" s="95"/>
      <c r="B30" s="7"/>
      <c r="C30" s="26"/>
      <c r="D30" s="26"/>
      <c r="E30" s="26"/>
      <c r="F30" s="26"/>
      <c r="G30" s="26"/>
      <c r="H30" s="26"/>
      <c r="I30" s="7"/>
      <c r="J30" s="7"/>
    </row>
    <row r="31" spans="1:11">
      <c r="A31" s="95"/>
      <c r="B31" s="7"/>
      <c r="C31" s="26"/>
      <c r="D31" s="26"/>
      <c r="E31" s="26"/>
      <c r="F31" s="26"/>
      <c r="G31" s="26"/>
      <c r="H31" s="26"/>
      <c r="I31" s="7"/>
      <c r="J31" s="7"/>
    </row>
    <row r="32" spans="1:11">
      <c r="A32" s="95"/>
      <c r="B32" s="7"/>
      <c r="C32" s="26"/>
      <c r="D32" s="26"/>
      <c r="E32" s="26"/>
      <c r="F32" s="26"/>
      <c r="G32" s="26"/>
      <c r="H32" s="26"/>
      <c r="I32" s="7"/>
      <c r="J32" s="7"/>
    </row>
    <row r="33" spans="1:10" ht="21">
      <c r="A33" s="95"/>
      <c r="B33" s="7"/>
      <c r="C33" s="26"/>
      <c r="D33" s="445"/>
      <c r="E33" s="26"/>
      <c r="F33" s="26"/>
      <c r="G33" s="26"/>
      <c r="H33" s="26"/>
      <c r="I33" s="7"/>
      <c r="J33" s="7"/>
    </row>
    <row r="34" spans="1:10">
      <c r="A34" s="95"/>
      <c r="B34" s="7"/>
      <c r="C34" s="26"/>
      <c r="D34" s="26"/>
      <c r="E34" s="26"/>
      <c r="F34" s="26"/>
      <c r="G34" s="26"/>
      <c r="H34" s="26"/>
      <c r="I34" s="7"/>
      <c r="J34" s="7"/>
    </row>
    <row r="35" spans="1:10">
      <c r="A35" s="95"/>
      <c r="B35" s="7"/>
      <c r="C35" s="26"/>
      <c r="D35" s="26"/>
      <c r="E35" s="26"/>
      <c r="F35" s="26"/>
      <c r="G35" s="26"/>
      <c r="H35" s="26"/>
      <c r="I35" s="7"/>
      <c r="J35" s="7"/>
    </row>
    <row r="36" spans="1:10">
      <c r="A36" s="95"/>
      <c r="B36" s="7"/>
      <c r="C36" s="26"/>
      <c r="D36" s="26"/>
      <c r="E36" s="26"/>
      <c r="F36" s="26"/>
      <c r="G36" s="26"/>
      <c r="H36" s="26"/>
      <c r="I36" s="7"/>
      <c r="J36" s="7"/>
    </row>
    <row r="37" spans="1:10">
      <c r="A37" s="95"/>
      <c r="B37" s="7"/>
      <c r="C37" s="26"/>
      <c r="D37" s="26"/>
      <c r="E37" s="26"/>
      <c r="F37" s="26"/>
      <c r="G37" s="26"/>
      <c r="H37" s="26"/>
      <c r="I37" s="7"/>
      <c r="J37" s="7"/>
    </row>
    <row r="38" spans="1:10">
      <c r="A38" s="95"/>
      <c r="B38" s="7"/>
      <c r="C38" s="26"/>
      <c r="D38" s="26"/>
      <c r="E38" s="26"/>
      <c r="F38" s="26"/>
      <c r="G38" s="26"/>
      <c r="H38" s="26"/>
      <c r="I38" s="7"/>
      <c r="J38" s="7"/>
    </row>
    <row r="39" spans="1:10">
      <c r="A39" s="95"/>
      <c r="B39" s="7"/>
      <c r="C39" s="26"/>
      <c r="D39" s="26"/>
      <c r="E39" s="26"/>
      <c r="F39" s="26"/>
      <c r="G39" s="26"/>
      <c r="H39" s="26"/>
      <c r="I39" s="7"/>
      <c r="J39" s="7"/>
    </row>
    <row r="40" spans="1:10">
      <c r="A40" s="95"/>
      <c r="B40" s="7"/>
      <c r="C40" s="26"/>
      <c r="D40" s="26"/>
      <c r="E40" s="26"/>
      <c r="F40" s="26"/>
      <c r="G40" s="26"/>
      <c r="H40" s="26"/>
      <c r="I40" s="7"/>
      <c r="J40" s="7"/>
    </row>
    <row r="41" spans="1:10">
      <c r="A41" s="95"/>
      <c r="B41" s="7"/>
      <c r="C41" s="26"/>
      <c r="D41" s="26"/>
      <c r="E41" s="26"/>
      <c r="F41" s="26"/>
      <c r="G41" s="26"/>
      <c r="H41" s="26"/>
      <c r="I41" s="7"/>
      <c r="J41" s="7"/>
    </row>
    <row r="42" spans="1:10">
      <c r="A42" s="95"/>
      <c r="B42" s="7"/>
      <c r="C42" s="26"/>
      <c r="D42" s="26"/>
      <c r="E42" s="26"/>
      <c r="F42" s="26"/>
      <c r="G42" s="26"/>
      <c r="H42" s="26"/>
      <c r="I42" s="7"/>
      <c r="J42" s="7"/>
    </row>
    <row r="43" spans="1:10">
      <c r="A43" s="95"/>
      <c r="B43" s="7"/>
      <c r="C43" s="26"/>
      <c r="D43" s="26"/>
      <c r="E43" s="26"/>
      <c r="F43" s="26"/>
      <c r="G43" s="26"/>
      <c r="H43" s="26"/>
      <c r="I43" s="7"/>
      <c r="J43" s="7"/>
    </row>
    <row r="44" spans="1:10">
      <c r="A44" s="95"/>
      <c r="B44" s="7"/>
      <c r="C44" s="26"/>
      <c r="D44" s="26"/>
      <c r="E44" s="26"/>
      <c r="F44" s="26"/>
      <c r="G44" s="26"/>
      <c r="H44" s="26"/>
      <c r="I44" s="7"/>
      <c r="J44" s="7"/>
    </row>
    <row r="45" spans="1:10">
      <c r="A45" s="95"/>
      <c r="B45" s="7"/>
      <c r="C45" s="26"/>
      <c r="D45" s="26"/>
      <c r="E45" s="26"/>
      <c r="F45" s="26"/>
      <c r="G45" s="26"/>
      <c r="H45" s="26"/>
      <c r="I45" s="7"/>
      <c r="J45" s="7"/>
    </row>
    <row r="46" spans="1:10">
      <c r="A46" s="95"/>
      <c r="B46" s="7"/>
      <c r="C46" s="26"/>
      <c r="D46" s="26"/>
      <c r="E46" s="26"/>
      <c r="F46" s="26"/>
      <c r="G46" s="26"/>
      <c r="H46" s="26"/>
      <c r="I46" s="7"/>
      <c r="J46" s="7"/>
    </row>
    <row r="47" spans="1:10">
      <c r="A47" s="95"/>
      <c r="B47" s="7"/>
      <c r="C47" s="26"/>
      <c r="D47" s="26"/>
      <c r="E47" s="26"/>
      <c r="F47" s="26"/>
      <c r="G47" s="26"/>
      <c r="H47" s="26"/>
      <c r="I47" s="7"/>
      <c r="J47" s="7"/>
    </row>
    <row r="48" spans="1:10">
      <c r="A48" s="95"/>
      <c r="B48" s="7"/>
      <c r="C48" s="26"/>
      <c r="D48" s="26"/>
      <c r="E48" s="26"/>
      <c r="F48" s="26"/>
      <c r="G48" s="26"/>
      <c r="H48" s="26"/>
      <c r="I48" s="7"/>
      <c r="J48" s="7"/>
    </row>
    <row r="49" spans="1:12">
      <c r="A49" s="95"/>
      <c r="B49" s="7"/>
      <c r="C49" s="26"/>
      <c r="D49" s="26"/>
      <c r="E49" s="26"/>
      <c r="F49" s="26"/>
      <c r="G49" s="26"/>
      <c r="H49" s="26"/>
      <c r="I49" s="7"/>
      <c r="J49" s="7"/>
    </row>
    <row r="50" spans="1:12">
      <c r="A50" s="95"/>
      <c r="B50" s="7"/>
      <c r="C50" s="26"/>
      <c r="D50" s="26"/>
      <c r="E50" s="26"/>
      <c r="F50" s="26"/>
      <c r="G50" s="26"/>
      <c r="H50" s="26"/>
      <c r="I50" s="7"/>
      <c r="J50" s="7"/>
    </row>
    <row r="51" spans="1:12">
      <c r="A51" s="95"/>
      <c r="B51" s="7"/>
      <c r="C51" s="26"/>
      <c r="D51" s="26"/>
      <c r="E51" s="26"/>
      <c r="F51" s="26"/>
      <c r="G51" s="26"/>
      <c r="H51" s="26"/>
      <c r="I51" s="7"/>
      <c r="J51" s="7"/>
    </row>
    <row r="52" spans="1:12">
      <c r="A52" s="95"/>
      <c r="B52" s="7"/>
      <c r="C52" s="26"/>
      <c r="D52" s="26"/>
      <c r="E52" s="26"/>
      <c r="F52" s="26"/>
      <c r="G52" s="26"/>
      <c r="H52" s="26"/>
      <c r="I52" s="7"/>
      <c r="J52" s="7"/>
    </row>
    <row r="53" spans="1:12">
      <c r="A53" s="95"/>
      <c r="B53" s="7"/>
      <c r="C53" s="26"/>
      <c r="D53" s="26"/>
      <c r="E53" s="26"/>
      <c r="F53" s="26"/>
      <c r="G53" s="26"/>
      <c r="H53" s="26"/>
      <c r="I53" s="7"/>
      <c r="J53" s="7"/>
    </row>
    <row r="54" spans="1:12">
      <c r="A54" s="95"/>
      <c r="B54" s="7"/>
      <c r="C54" s="26"/>
      <c r="D54" s="26"/>
      <c r="E54" s="26"/>
      <c r="F54" s="26"/>
      <c r="G54" s="26"/>
      <c r="H54" s="26"/>
      <c r="I54" s="7"/>
      <c r="J54" s="7"/>
    </row>
    <row r="55" spans="1:12">
      <c r="A55" s="95"/>
      <c r="B55" s="7"/>
      <c r="C55" s="26"/>
      <c r="D55" s="26"/>
      <c r="E55" s="26"/>
      <c r="F55" s="26"/>
      <c r="G55" s="26"/>
      <c r="H55" s="26"/>
      <c r="I55" s="7"/>
      <c r="J55" s="777" t="s">
        <v>460</v>
      </c>
      <c r="K55" s="777"/>
    </row>
    <row r="56" spans="1:12" ht="15.75" thickBot="1">
      <c r="A56" s="102"/>
      <c r="B56" s="101"/>
      <c r="C56" s="101"/>
      <c r="D56" s="101"/>
      <c r="E56" s="101"/>
      <c r="F56" s="101"/>
      <c r="G56" s="101"/>
      <c r="H56" s="101"/>
      <c r="I56" s="101"/>
      <c r="J56" s="101"/>
      <c r="K56" s="166"/>
    </row>
    <row r="57" spans="1:12" ht="18.75">
      <c r="A57" s="95"/>
      <c r="B57" s="7"/>
      <c r="C57" s="501" t="s">
        <v>113</v>
      </c>
      <c r="D57" s="501"/>
      <c r="E57" s="501"/>
      <c r="F57" s="501"/>
      <c r="G57" s="501"/>
      <c r="H57" s="217"/>
      <c r="I57" s="99" t="s">
        <v>112</v>
      </c>
      <c r="J57" s="98"/>
      <c r="K57" s="162"/>
    </row>
    <row r="58" spans="1:12" ht="15" customHeight="1">
      <c r="A58" s="95"/>
      <c r="B58" s="7"/>
      <c r="C58" s="502" t="s">
        <v>111</v>
      </c>
      <c r="D58" s="502"/>
      <c r="E58" s="502"/>
      <c r="F58" s="502"/>
      <c r="G58" s="502"/>
      <c r="H58" s="216"/>
      <c r="I58" s="631" t="str">
        <f>I3</f>
        <v>"PAPUA"</v>
      </c>
      <c r="J58" s="718"/>
      <c r="K58" s="162"/>
    </row>
    <row r="59" spans="1:12" ht="15" customHeight="1">
      <c r="A59" s="95"/>
      <c r="B59" s="7"/>
      <c r="C59" s="502"/>
      <c r="D59" s="502"/>
      <c r="E59" s="502"/>
      <c r="F59" s="502"/>
      <c r="G59" s="502"/>
      <c r="H59" s="216"/>
      <c r="I59" s="631"/>
      <c r="J59" s="718"/>
      <c r="K59" s="162"/>
    </row>
    <row r="60" spans="1:12" ht="15.75" thickBot="1">
      <c r="A60" s="95"/>
      <c r="B60" s="7"/>
      <c r="C60" s="7"/>
      <c r="D60" s="7"/>
      <c r="E60" s="7"/>
      <c r="F60" s="7"/>
      <c r="G60" s="7"/>
      <c r="H60" s="7"/>
      <c r="I60" s="97" t="s">
        <v>11</v>
      </c>
      <c r="J60" s="273" t="str">
        <f>J5</f>
        <v>07.05.2017</v>
      </c>
      <c r="K60" s="162"/>
    </row>
    <row r="61" spans="1:12">
      <c r="A61" s="95"/>
      <c r="B61" s="7"/>
      <c r="C61" s="214" t="s">
        <v>109</v>
      </c>
      <c r="D61" s="214" t="s">
        <v>239</v>
      </c>
      <c r="E61" s="214"/>
      <c r="F61" s="214"/>
      <c r="G61" s="214"/>
      <c r="H61" s="214"/>
      <c r="I61" s="214"/>
      <c r="J61" s="7"/>
      <c r="K61" s="162"/>
    </row>
    <row r="62" spans="1:12">
      <c r="A62" s="93"/>
      <c r="B62" s="92"/>
      <c r="C62" s="504" t="s">
        <v>108</v>
      </c>
      <c r="D62" s="504"/>
      <c r="E62" s="504"/>
      <c r="F62" s="504"/>
      <c r="G62" s="504"/>
      <c r="H62" s="212"/>
      <c r="I62" s="92" t="s">
        <v>107</v>
      </c>
      <c r="J62" s="175" t="str">
        <f>J7</f>
        <v>Barcarena</v>
      </c>
      <c r="K62" s="174"/>
    </row>
    <row r="63" spans="1:12">
      <c r="A63" s="283" t="str">
        <f>A8</f>
        <v>Ship's Routeing and Reporting Systems, Vessel Traffic Services, Departure from:</v>
      </c>
      <c r="B63" s="278"/>
      <c r="C63" s="278"/>
      <c r="D63" s="278"/>
      <c r="E63" s="278"/>
      <c r="F63" s="278"/>
      <c r="G63" s="278" t="str">
        <f>G8</f>
        <v>Barcarena, Brazil</v>
      </c>
      <c r="H63" s="278"/>
      <c r="I63" s="278"/>
      <c r="J63" s="278"/>
      <c r="K63" s="278"/>
      <c r="L63" s="278"/>
    </row>
    <row r="64" spans="1:12">
      <c r="A64" s="95"/>
      <c r="B64" s="7"/>
      <c r="C64" s="26"/>
      <c r="D64" s="26"/>
      <c r="E64" s="26"/>
      <c r="F64" s="26"/>
      <c r="G64" s="26"/>
      <c r="H64" s="26"/>
      <c r="I64" s="7"/>
      <c r="J64" s="7"/>
    </row>
    <row r="65" spans="1:10">
      <c r="A65" s="95"/>
      <c r="B65" s="7"/>
      <c r="C65" s="26"/>
      <c r="D65" s="26"/>
      <c r="E65" s="26"/>
      <c r="F65" s="26"/>
      <c r="G65" s="26"/>
      <c r="H65" s="26"/>
      <c r="I65" s="7"/>
      <c r="J65" s="7"/>
    </row>
    <row r="66" spans="1:10">
      <c r="A66" s="95"/>
      <c r="B66" s="7"/>
      <c r="C66" s="26"/>
      <c r="D66" s="26"/>
      <c r="E66" s="26"/>
      <c r="F66" s="26"/>
      <c r="G66" s="26"/>
      <c r="H66" s="26"/>
      <c r="I66" s="7"/>
      <c r="J66" s="7"/>
    </row>
    <row r="67" spans="1:10">
      <c r="A67" s="95"/>
      <c r="B67" s="7"/>
      <c r="C67" s="26"/>
      <c r="D67" s="26"/>
      <c r="E67" s="26"/>
      <c r="F67" s="26"/>
      <c r="G67" s="26"/>
      <c r="H67" s="26"/>
      <c r="I67" s="7"/>
      <c r="J67" s="7"/>
    </row>
    <row r="68" spans="1:10">
      <c r="A68" s="95"/>
      <c r="B68" s="7"/>
      <c r="C68" s="26"/>
      <c r="D68" s="26"/>
      <c r="E68" s="26"/>
      <c r="F68" s="26"/>
      <c r="G68" s="26"/>
      <c r="H68" s="26"/>
      <c r="I68" s="7"/>
      <c r="J68" s="7"/>
    </row>
    <row r="69" spans="1:10">
      <c r="A69" s="95"/>
      <c r="B69" s="7"/>
      <c r="C69" s="26"/>
      <c r="D69" s="26"/>
      <c r="E69" s="26"/>
      <c r="F69" s="26"/>
      <c r="G69" s="26"/>
      <c r="H69" s="26"/>
      <c r="I69" s="7"/>
      <c r="J69" s="7"/>
    </row>
    <row r="70" spans="1:10">
      <c r="A70" s="95"/>
      <c r="B70" s="7"/>
      <c r="C70" s="26"/>
      <c r="D70" s="26"/>
      <c r="E70" s="26"/>
      <c r="F70" s="26"/>
      <c r="G70" s="26"/>
      <c r="H70" s="26"/>
      <c r="I70" s="7"/>
      <c r="J70" s="7"/>
    </row>
    <row r="71" spans="1:10">
      <c r="A71" s="95"/>
      <c r="B71" s="7"/>
      <c r="C71" s="26"/>
      <c r="D71" s="26"/>
      <c r="E71" s="26"/>
      <c r="F71" s="26"/>
      <c r="G71" s="26"/>
      <c r="H71" s="26"/>
      <c r="I71" s="7"/>
      <c r="J71" s="7"/>
    </row>
    <row r="72" spans="1:10">
      <c r="A72" s="95"/>
      <c r="B72" s="7"/>
      <c r="C72" s="26"/>
      <c r="D72" s="26"/>
      <c r="E72" s="26"/>
      <c r="F72" s="26"/>
      <c r="G72" s="26"/>
      <c r="H72" s="26"/>
      <c r="I72" s="7"/>
      <c r="J72" s="7"/>
    </row>
    <row r="73" spans="1:10">
      <c r="A73" s="95"/>
      <c r="B73" s="7"/>
      <c r="C73" s="26"/>
      <c r="D73" s="26"/>
      <c r="E73" s="26"/>
      <c r="F73" s="26"/>
      <c r="G73" s="26"/>
      <c r="H73" s="26"/>
      <c r="I73" s="7"/>
      <c r="J73" s="7"/>
    </row>
    <row r="74" spans="1:10">
      <c r="A74" s="95"/>
      <c r="B74" s="7"/>
      <c r="C74" s="26"/>
      <c r="D74" s="26"/>
      <c r="E74" s="26"/>
      <c r="F74" s="26"/>
      <c r="G74" s="26"/>
      <c r="H74" s="26"/>
      <c r="I74" s="7"/>
      <c r="J74" s="7"/>
    </row>
    <row r="75" spans="1:10">
      <c r="A75" s="95"/>
      <c r="B75" s="7"/>
      <c r="C75" s="26"/>
      <c r="D75" s="26"/>
      <c r="E75" s="26"/>
      <c r="F75" s="26"/>
      <c r="G75" s="26"/>
      <c r="H75" s="26"/>
      <c r="I75" s="7"/>
      <c r="J75" s="7"/>
    </row>
    <row r="76" spans="1:10">
      <c r="A76" s="95"/>
      <c r="B76" s="7"/>
      <c r="C76" s="26"/>
      <c r="D76" s="26"/>
      <c r="E76" s="26"/>
      <c r="F76" s="26"/>
      <c r="G76" s="26"/>
      <c r="H76" s="26"/>
      <c r="I76" s="7"/>
      <c r="J76" s="7"/>
    </row>
    <row r="77" spans="1:10">
      <c r="A77" s="95"/>
      <c r="B77" s="7"/>
      <c r="C77" s="26"/>
      <c r="D77" s="26"/>
      <c r="E77" s="26"/>
      <c r="F77" s="26"/>
      <c r="G77" s="26"/>
      <c r="H77" s="26"/>
      <c r="I77" s="7"/>
      <c r="J77" s="7"/>
    </row>
    <row r="78" spans="1:10">
      <c r="A78" s="95"/>
      <c r="B78" s="7"/>
      <c r="C78" s="26"/>
      <c r="D78" s="26"/>
      <c r="E78" s="26"/>
      <c r="F78" s="26"/>
      <c r="G78" s="26"/>
      <c r="H78" s="26"/>
      <c r="I78" s="7"/>
      <c r="J78" s="7"/>
    </row>
    <row r="79" spans="1:10">
      <c r="A79" s="95"/>
      <c r="B79" s="7"/>
      <c r="C79" s="26"/>
      <c r="D79" s="26"/>
      <c r="E79" s="26"/>
      <c r="F79" s="26"/>
      <c r="G79" s="26"/>
      <c r="H79" s="26"/>
      <c r="I79" s="7"/>
      <c r="J79" s="7"/>
    </row>
    <row r="80" spans="1:10">
      <c r="A80" s="95"/>
      <c r="B80" s="7"/>
      <c r="C80" s="26"/>
      <c r="D80" s="26"/>
      <c r="E80" s="26"/>
      <c r="F80" s="26"/>
      <c r="G80" s="26"/>
      <c r="H80" s="26"/>
      <c r="I80" s="7"/>
      <c r="J80" s="7"/>
    </row>
    <row r="81" spans="1:10">
      <c r="A81" s="95"/>
      <c r="B81" s="7"/>
      <c r="C81" s="26"/>
      <c r="D81" s="26"/>
      <c r="E81" s="26"/>
      <c r="F81" s="26"/>
      <c r="G81" s="26"/>
      <c r="H81" s="26"/>
      <c r="I81" s="7"/>
      <c r="J81" s="7"/>
    </row>
    <row r="82" spans="1:10">
      <c r="A82" s="95"/>
      <c r="B82" s="7"/>
      <c r="C82" s="26"/>
      <c r="D82" s="26"/>
      <c r="E82" s="26"/>
      <c r="F82" s="26"/>
      <c r="G82" s="26"/>
      <c r="H82" s="26"/>
      <c r="I82" s="7"/>
      <c r="J82" s="7"/>
    </row>
    <row r="83" spans="1:10">
      <c r="A83" s="95"/>
      <c r="B83" s="7"/>
      <c r="C83" s="26"/>
      <c r="D83" s="26"/>
      <c r="E83" s="26"/>
      <c r="F83" s="26"/>
      <c r="G83" s="26"/>
      <c r="H83" s="26"/>
      <c r="I83" s="7"/>
      <c r="J83" s="7"/>
    </row>
    <row r="84" spans="1:10">
      <c r="A84" s="95"/>
      <c r="B84" s="7"/>
      <c r="C84" s="26"/>
      <c r="D84" s="26"/>
      <c r="E84" s="26"/>
      <c r="F84" s="26"/>
      <c r="G84" s="26"/>
      <c r="H84" s="26"/>
      <c r="I84" s="7"/>
      <c r="J84" s="7"/>
    </row>
    <row r="85" spans="1:10">
      <c r="A85" s="95"/>
      <c r="B85" s="7"/>
      <c r="C85" s="26"/>
      <c r="D85" s="26"/>
      <c r="E85" s="26"/>
      <c r="F85" s="26"/>
      <c r="G85" s="26"/>
      <c r="H85" s="26"/>
      <c r="I85" s="7"/>
      <c r="J85" s="7"/>
    </row>
    <row r="86" spans="1:10">
      <c r="A86" s="95"/>
      <c r="B86" s="7"/>
      <c r="C86" s="26"/>
      <c r="D86" s="26"/>
      <c r="E86" s="26"/>
      <c r="F86" s="26"/>
      <c r="G86" s="26"/>
      <c r="H86" s="26"/>
      <c r="I86" s="7"/>
      <c r="J86" s="7"/>
    </row>
    <row r="87" spans="1:10">
      <c r="A87" s="95"/>
      <c r="B87" s="7"/>
      <c r="C87" s="26"/>
      <c r="D87" s="26"/>
      <c r="E87" s="26"/>
      <c r="F87" s="26"/>
      <c r="G87" s="26"/>
      <c r="H87" s="26"/>
      <c r="I87" s="7"/>
      <c r="J87" s="7"/>
    </row>
    <row r="88" spans="1:10">
      <c r="A88" s="95"/>
      <c r="B88" s="7"/>
      <c r="C88" s="26"/>
      <c r="D88" s="26"/>
      <c r="E88" s="26"/>
      <c r="F88" s="26"/>
      <c r="G88" s="26"/>
      <c r="H88" s="26"/>
      <c r="I88" s="7"/>
      <c r="J88" s="7"/>
    </row>
    <row r="89" spans="1:10">
      <c r="A89" s="95"/>
      <c r="B89" s="7"/>
      <c r="C89" s="26"/>
      <c r="D89" s="26"/>
      <c r="E89" s="26"/>
      <c r="F89" s="26"/>
      <c r="G89" s="26"/>
      <c r="H89" s="26"/>
      <c r="I89" s="7"/>
      <c r="J89" s="7"/>
    </row>
    <row r="90" spans="1:10">
      <c r="A90" s="95"/>
      <c r="B90" s="7"/>
      <c r="C90" s="26"/>
      <c r="D90" s="26"/>
      <c r="E90" s="26"/>
      <c r="F90" s="26"/>
      <c r="G90" s="26"/>
      <c r="H90" s="26"/>
      <c r="I90" s="7"/>
      <c r="J90" s="7"/>
    </row>
    <row r="91" spans="1:10">
      <c r="A91" s="95"/>
      <c r="B91" s="7"/>
      <c r="C91" s="26"/>
      <c r="D91" s="26"/>
      <c r="E91" s="26"/>
      <c r="F91" s="26"/>
      <c r="G91" s="26"/>
      <c r="H91" s="26"/>
      <c r="I91" s="7"/>
      <c r="J91" s="7"/>
    </row>
    <row r="92" spans="1:10">
      <c r="A92" s="95"/>
      <c r="B92" s="7"/>
      <c r="C92" s="26"/>
      <c r="D92" s="26"/>
      <c r="E92" s="26"/>
      <c r="F92" s="26"/>
      <c r="G92" s="26"/>
      <c r="H92" s="26"/>
      <c r="I92" s="7"/>
      <c r="J92" s="7"/>
    </row>
    <row r="93" spans="1:10">
      <c r="A93" s="95"/>
      <c r="B93" s="7"/>
      <c r="C93" s="26"/>
      <c r="D93" s="26"/>
      <c r="E93" s="26"/>
      <c r="F93" s="26"/>
      <c r="G93" s="26"/>
      <c r="H93" s="26"/>
      <c r="I93" s="7"/>
      <c r="J93" s="7"/>
    </row>
    <row r="94" spans="1:10">
      <c r="A94" s="95"/>
      <c r="B94" s="7"/>
      <c r="C94" s="26"/>
      <c r="D94" s="26"/>
      <c r="E94" s="26"/>
      <c r="F94" s="26"/>
      <c r="G94" s="26"/>
      <c r="H94" s="26"/>
      <c r="I94" s="7"/>
      <c r="J94" s="7"/>
    </row>
    <row r="95" spans="1:10">
      <c r="A95" s="95"/>
      <c r="B95" s="7"/>
      <c r="C95" s="26"/>
      <c r="D95" s="26"/>
      <c r="E95" s="26"/>
      <c r="F95" s="26"/>
      <c r="G95" s="26"/>
      <c r="H95" s="26"/>
      <c r="I95" s="7"/>
      <c r="J95" s="7"/>
    </row>
    <row r="96" spans="1:10">
      <c r="A96" s="95"/>
      <c r="B96" s="7"/>
      <c r="C96" s="26"/>
      <c r="D96" s="26"/>
      <c r="E96" s="26"/>
      <c r="F96" s="26"/>
      <c r="G96" s="26"/>
      <c r="H96" s="26"/>
      <c r="I96" s="7"/>
      <c r="J96" s="7"/>
    </row>
    <row r="97" spans="1:11">
      <c r="A97" s="95"/>
      <c r="B97" s="7"/>
      <c r="C97" s="26"/>
      <c r="D97" s="26"/>
      <c r="E97" s="26"/>
      <c r="F97" s="26"/>
      <c r="G97" s="26"/>
      <c r="H97" s="26"/>
      <c r="I97" s="7"/>
      <c r="J97" s="7"/>
    </row>
    <row r="98" spans="1:11">
      <c r="A98" s="95"/>
      <c r="B98" s="7"/>
      <c r="C98" s="26"/>
      <c r="D98" s="26"/>
      <c r="E98" s="26"/>
      <c r="F98" s="26"/>
      <c r="G98" s="26"/>
      <c r="H98" s="26"/>
      <c r="I98" s="7"/>
      <c r="J98" s="7"/>
    </row>
    <row r="99" spans="1:11">
      <c r="A99" s="95"/>
      <c r="B99" s="7"/>
      <c r="C99" s="26"/>
      <c r="D99" s="26"/>
      <c r="E99" s="26"/>
      <c r="F99" s="26"/>
      <c r="G99" s="26"/>
      <c r="H99" s="26"/>
      <c r="I99" s="7"/>
      <c r="J99" s="7"/>
    </row>
    <row r="100" spans="1:11">
      <c r="A100" s="95"/>
      <c r="B100" s="7"/>
      <c r="C100" s="26"/>
      <c r="D100" s="26"/>
      <c r="E100" s="26"/>
      <c r="F100" s="26"/>
      <c r="G100" s="26"/>
      <c r="H100" s="26"/>
      <c r="I100" s="7"/>
      <c r="J100" s="7"/>
    </row>
    <row r="101" spans="1:11">
      <c r="A101" s="95"/>
      <c r="B101" s="7"/>
      <c r="C101" s="26"/>
      <c r="D101" s="26"/>
      <c r="E101" s="26"/>
      <c r="F101" s="26"/>
      <c r="G101" s="26"/>
      <c r="H101" s="26"/>
      <c r="I101" s="7"/>
      <c r="J101" s="7"/>
    </row>
    <row r="102" spans="1:11">
      <c r="A102" s="95"/>
      <c r="B102" s="7"/>
      <c r="C102" s="26"/>
      <c r="D102" s="26"/>
      <c r="E102" s="26"/>
      <c r="F102" s="26"/>
      <c r="G102" s="26"/>
      <c r="H102" s="26"/>
      <c r="I102" s="7"/>
      <c r="J102" s="7"/>
    </row>
    <row r="103" spans="1:11">
      <c r="A103" s="95"/>
      <c r="B103" s="7"/>
      <c r="C103" s="26"/>
      <c r="D103" s="26"/>
      <c r="E103" s="26"/>
      <c r="F103" s="26"/>
      <c r="G103" s="26"/>
      <c r="H103" s="26"/>
      <c r="I103" s="7"/>
      <c r="J103" s="7"/>
    </row>
    <row r="104" spans="1:11">
      <c r="A104" s="95"/>
      <c r="B104" s="7"/>
      <c r="C104" s="26"/>
      <c r="D104" s="26"/>
      <c r="E104" s="26"/>
      <c r="F104" s="26"/>
      <c r="G104" s="26"/>
      <c r="H104" s="26"/>
      <c r="I104" s="7"/>
      <c r="J104" s="7"/>
    </row>
    <row r="105" spans="1:11">
      <c r="A105" s="95"/>
      <c r="B105" s="7"/>
      <c r="C105" s="26"/>
      <c r="D105" s="26"/>
      <c r="E105" s="26"/>
      <c r="F105" s="26"/>
      <c r="G105" s="26"/>
      <c r="H105" s="26"/>
      <c r="I105" s="7"/>
      <c r="J105" s="7"/>
    </row>
    <row r="106" spans="1:11">
      <c r="A106" s="95"/>
      <c r="B106" s="7"/>
      <c r="C106" s="26"/>
      <c r="D106" s="26"/>
      <c r="E106" s="26"/>
      <c r="F106" s="26"/>
      <c r="G106" s="26"/>
      <c r="H106" s="26"/>
      <c r="I106" s="7"/>
      <c r="J106" s="7"/>
    </row>
    <row r="107" spans="1:11">
      <c r="A107" s="95"/>
      <c r="B107" s="7"/>
      <c r="C107" s="26"/>
      <c r="D107" s="26"/>
      <c r="E107" s="26"/>
      <c r="F107" s="26"/>
      <c r="G107" s="26"/>
      <c r="H107" s="26"/>
      <c r="I107" s="7"/>
      <c r="J107" s="7"/>
    </row>
    <row r="108" spans="1:11">
      <c r="A108" s="95"/>
      <c r="B108" s="7"/>
      <c r="C108" s="26"/>
      <c r="D108" s="26"/>
      <c r="E108" s="26"/>
      <c r="F108" s="26"/>
      <c r="G108" s="26"/>
      <c r="H108" s="26"/>
      <c r="I108" s="7"/>
      <c r="J108" s="7"/>
    </row>
    <row r="109" spans="1:11">
      <c r="A109" s="95"/>
      <c r="B109" s="7"/>
      <c r="C109" s="26"/>
      <c r="D109" s="26"/>
      <c r="E109" s="26"/>
      <c r="F109" s="26"/>
      <c r="G109" s="26"/>
      <c r="H109" s="26"/>
      <c r="I109" s="7"/>
      <c r="J109" s="7"/>
    </row>
    <row r="110" spans="1:11">
      <c r="A110" s="95"/>
      <c r="B110" s="7"/>
      <c r="C110" s="26"/>
      <c r="D110" s="26"/>
      <c r="E110" s="26"/>
      <c r="F110" s="26"/>
      <c r="G110" s="26"/>
      <c r="H110" s="26"/>
      <c r="I110" s="7"/>
      <c r="J110" s="781" t="s">
        <v>303</v>
      </c>
      <c r="K110" s="781"/>
    </row>
    <row r="111" spans="1:11" ht="15.75" thickBot="1">
      <c r="A111" s="102"/>
      <c r="B111" s="101"/>
      <c r="C111" s="101"/>
      <c r="D111" s="101"/>
      <c r="E111" s="101"/>
      <c r="F111" s="101"/>
      <c r="G111" s="101"/>
      <c r="H111" s="101"/>
      <c r="I111" s="101"/>
      <c r="J111" s="101"/>
      <c r="K111" s="277"/>
    </row>
    <row r="112" spans="1:11" ht="18.75">
      <c r="A112" s="95"/>
      <c r="B112" s="7"/>
      <c r="C112" s="501" t="s">
        <v>113</v>
      </c>
      <c r="D112" s="501"/>
      <c r="E112" s="501"/>
      <c r="F112" s="501"/>
      <c r="G112" s="501"/>
      <c r="H112" s="217"/>
      <c r="I112" s="99" t="s">
        <v>112</v>
      </c>
      <c r="J112" s="98"/>
      <c r="K112" s="276"/>
    </row>
    <row r="113" spans="1:12" ht="15" customHeight="1">
      <c r="A113" s="95"/>
      <c r="B113" s="7"/>
      <c r="C113" s="502" t="s">
        <v>111</v>
      </c>
      <c r="D113" s="502"/>
      <c r="E113" s="502"/>
      <c r="F113" s="502"/>
      <c r="G113" s="502"/>
      <c r="H113" s="216"/>
      <c r="I113" s="631" t="s">
        <v>110</v>
      </c>
      <c r="J113" s="718"/>
      <c r="K113" s="276"/>
    </row>
    <row r="114" spans="1:12" ht="15" customHeight="1">
      <c r="A114" s="95"/>
      <c r="B114" s="7"/>
      <c r="C114" s="502"/>
      <c r="D114" s="502"/>
      <c r="E114" s="502"/>
      <c r="F114" s="502"/>
      <c r="G114" s="502"/>
      <c r="H114" s="216"/>
      <c r="I114" s="631"/>
      <c r="J114" s="718"/>
      <c r="K114" s="276"/>
    </row>
    <row r="115" spans="1:12" ht="15.75" thickBot="1">
      <c r="A115" s="95"/>
      <c r="B115" s="7"/>
      <c r="C115" s="7"/>
      <c r="D115" s="7"/>
      <c r="E115" s="7"/>
      <c r="F115" s="7"/>
      <c r="G115" s="7"/>
      <c r="H115" s="7"/>
      <c r="I115" s="97" t="s">
        <v>11</v>
      </c>
      <c r="J115" s="273" t="str">
        <f>J60</f>
        <v>07.05.2017</v>
      </c>
      <c r="K115" s="276"/>
    </row>
    <row r="116" spans="1:12">
      <c r="A116" s="95"/>
      <c r="B116" s="7"/>
      <c r="C116" s="214" t="s">
        <v>109</v>
      </c>
      <c r="D116" s="214" t="s">
        <v>239</v>
      </c>
      <c r="E116" s="214"/>
      <c r="F116" s="214"/>
      <c r="G116" s="214"/>
      <c r="H116" s="214"/>
      <c r="I116" s="214"/>
      <c r="J116" s="7"/>
      <c r="K116" s="276"/>
    </row>
    <row r="117" spans="1:12">
      <c r="A117" s="93"/>
      <c r="B117" s="92"/>
      <c r="C117" s="504" t="s">
        <v>108</v>
      </c>
      <c r="D117" s="504"/>
      <c r="E117" s="504"/>
      <c r="F117" s="504"/>
      <c r="G117" s="504"/>
      <c r="H117" s="212"/>
      <c r="I117" s="92" t="s">
        <v>107</v>
      </c>
      <c r="J117" s="211" t="str">
        <f>J62</f>
        <v>Barcarena</v>
      </c>
      <c r="K117" s="275"/>
    </row>
    <row r="118" spans="1:12">
      <c r="A118" s="775" t="s">
        <v>298</v>
      </c>
      <c r="B118" s="776"/>
      <c r="C118" s="776"/>
      <c r="D118" s="776"/>
      <c r="E118" s="776"/>
      <c r="F118" s="776"/>
      <c r="G118" s="776"/>
      <c r="H118" s="776"/>
      <c r="I118" s="776"/>
      <c r="J118" s="776"/>
      <c r="K118" s="776"/>
      <c r="L118" s="776"/>
    </row>
    <row r="165" spans="1:12">
      <c r="J165" s="781" t="s">
        <v>302</v>
      </c>
      <c r="K165" s="781"/>
    </row>
    <row r="166" spans="1:12" ht="15.75" thickBot="1">
      <c r="A166" s="102"/>
      <c r="B166" s="101"/>
      <c r="C166" s="101"/>
      <c r="D166" s="101"/>
      <c r="E166" s="101"/>
      <c r="F166" s="101"/>
      <c r="G166" s="101"/>
      <c r="H166" s="101"/>
      <c r="I166" s="101"/>
      <c r="J166" s="101"/>
      <c r="K166" s="277"/>
    </row>
    <row r="167" spans="1:12" ht="18.75">
      <c r="A167" s="95"/>
      <c r="B167" s="7"/>
      <c r="C167" s="501" t="s">
        <v>113</v>
      </c>
      <c r="D167" s="501"/>
      <c r="E167" s="501"/>
      <c r="F167" s="501"/>
      <c r="G167" s="501"/>
      <c r="H167" s="217"/>
      <c r="I167" s="99" t="s">
        <v>112</v>
      </c>
      <c r="J167" s="98"/>
      <c r="K167" s="276"/>
    </row>
    <row r="168" spans="1:12" ht="15" customHeight="1">
      <c r="A168" s="95"/>
      <c r="B168" s="7"/>
      <c r="C168" s="502" t="s">
        <v>111</v>
      </c>
      <c r="D168" s="502"/>
      <c r="E168" s="502"/>
      <c r="F168" s="502"/>
      <c r="G168" s="502"/>
      <c r="H168" s="216"/>
      <c r="I168" s="631" t="s">
        <v>110</v>
      </c>
      <c r="J168" s="718"/>
      <c r="K168" s="276"/>
    </row>
    <row r="169" spans="1:12" ht="15" customHeight="1">
      <c r="A169" s="95"/>
      <c r="B169" s="7"/>
      <c r="C169" s="502"/>
      <c r="D169" s="502"/>
      <c r="E169" s="502"/>
      <c r="F169" s="502"/>
      <c r="G169" s="502"/>
      <c r="H169" s="216"/>
      <c r="I169" s="631"/>
      <c r="J169" s="718"/>
      <c r="K169" s="276"/>
    </row>
    <row r="170" spans="1:12" ht="15.75" thickBot="1">
      <c r="A170" s="95"/>
      <c r="B170" s="7"/>
      <c r="C170" s="7"/>
      <c r="D170" s="7"/>
      <c r="E170" s="7"/>
      <c r="F170" s="7"/>
      <c r="G170" s="7"/>
      <c r="H170" s="7"/>
      <c r="I170" s="97" t="s">
        <v>11</v>
      </c>
      <c r="J170" s="273" t="str">
        <f>J115</f>
        <v>07.05.2017</v>
      </c>
      <c r="K170" s="276"/>
    </row>
    <row r="171" spans="1:12">
      <c r="A171" s="95"/>
      <c r="B171" s="7"/>
      <c r="C171" s="214" t="s">
        <v>109</v>
      </c>
      <c r="D171" s="214" t="s">
        <v>239</v>
      </c>
      <c r="E171" s="214"/>
      <c r="F171" s="214"/>
      <c r="G171" s="214"/>
      <c r="H171" s="214"/>
      <c r="I171" s="214"/>
      <c r="J171" s="7"/>
      <c r="K171" s="276"/>
    </row>
    <row r="172" spans="1:12">
      <c r="A172" s="93"/>
      <c r="B172" s="92"/>
      <c r="C172" s="504" t="s">
        <v>108</v>
      </c>
      <c r="D172" s="504"/>
      <c r="E172" s="504"/>
      <c r="F172" s="504"/>
      <c r="G172" s="504"/>
      <c r="H172" s="212"/>
      <c r="I172" s="92" t="s">
        <v>107</v>
      </c>
      <c r="J172" s="211" t="str">
        <f>J117</f>
        <v>Barcarena</v>
      </c>
      <c r="K172" s="275"/>
    </row>
    <row r="173" spans="1:12">
      <c r="A173" s="775" t="s">
        <v>298</v>
      </c>
      <c r="B173" s="776"/>
      <c r="C173" s="776"/>
      <c r="D173" s="776"/>
      <c r="E173" s="776"/>
      <c r="F173" s="776"/>
      <c r="G173" s="776"/>
      <c r="H173" s="776"/>
      <c r="I173" s="776"/>
      <c r="J173" s="776"/>
      <c r="K173" s="776"/>
      <c r="L173" s="776"/>
    </row>
    <row r="174" spans="1:12">
      <c r="A174" s="95"/>
      <c r="B174" s="7"/>
      <c r="C174" s="26"/>
      <c r="D174" s="26"/>
      <c r="E174" s="26"/>
      <c r="F174" s="26"/>
      <c r="G174" s="26"/>
      <c r="H174" s="26"/>
      <c r="I174" s="7"/>
      <c r="J174" s="7"/>
    </row>
    <row r="175" spans="1:12">
      <c r="A175" s="95"/>
      <c r="B175" s="7"/>
      <c r="C175" s="26"/>
      <c r="D175" s="26"/>
      <c r="E175" s="26"/>
      <c r="F175" s="26"/>
      <c r="G175" s="26"/>
      <c r="H175" s="26"/>
      <c r="I175" s="7"/>
      <c r="J175" s="7"/>
    </row>
    <row r="176" spans="1:12">
      <c r="A176" s="95"/>
      <c r="B176" s="7"/>
      <c r="C176" s="26"/>
      <c r="D176" s="26"/>
      <c r="E176" s="26"/>
      <c r="F176" s="26"/>
      <c r="G176" s="26"/>
      <c r="H176" s="26"/>
      <c r="I176" s="7"/>
      <c r="J176" s="7"/>
    </row>
    <row r="177" spans="1:10">
      <c r="A177" s="95"/>
      <c r="B177" s="7"/>
      <c r="C177" s="26"/>
      <c r="D177" s="26"/>
      <c r="E177" s="26"/>
      <c r="F177" s="26"/>
      <c r="G177" s="26"/>
      <c r="H177" s="26"/>
      <c r="I177" s="7"/>
      <c r="J177" s="7"/>
    </row>
    <row r="178" spans="1:10">
      <c r="A178" s="95"/>
      <c r="B178" s="7"/>
      <c r="C178" s="26"/>
      <c r="D178" s="26"/>
      <c r="E178" s="26"/>
      <c r="F178" s="26"/>
      <c r="G178" s="26"/>
      <c r="H178" s="26"/>
      <c r="I178" s="7"/>
      <c r="J178" s="7"/>
    </row>
    <row r="179" spans="1:10">
      <c r="A179" s="95"/>
      <c r="B179" s="7"/>
      <c r="C179" s="26"/>
      <c r="D179" s="26"/>
      <c r="E179" s="26"/>
      <c r="F179" s="26"/>
      <c r="G179" s="26"/>
      <c r="H179" s="26"/>
      <c r="I179" s="7"/>
      <c r="J179" s="7"/>
    </row>
    <row r="180" spans="1:10">
      <c r="A180" s="95"/>
      <c r="B180" s="7"/>
      <c r="C180" s="26"/>
      <c r="D180" s="26"/>
      <c r="E180" s="26"/>
      <c r="F180" s="26"/>
      <c r="G180" s="26"/>
      <c r="H180" s="26"/>
      <c r="I180" s="7"/>
      <c r="J180" s="7"/>
    </row>
    <row r="181" spans="1:10">
      <c r="A181" s="95"/>
      <c r="B181" s="7"/>
      <c r="C181" s="26"/>
      <c r="D181" s="26"/>
      <c r="E181" s="26"/>
      <c r="F181" s="26"/>
      <c r="G181" s="26"/>
      <c r="H181" s="26"/>
      <c r="I181" s="7"/>
      <c r="J181" s="7"/>
    </row>
    <row r="182" spans="1:10">
      <c r="A182" s="95"/>
      <c r="B182" s="7"/>
      <c r="C182" s="26"/>
      <c r="D182" s="26"/>
      <c r="E182" s="26"/>
      <c r="F182" s="26"/>
      <c r="G182" s="26"/>
      <c r="H182" s="26"/>
      <c r="I182" s="7"/>
      <c r="J182" s="7"/>
    </row>
    <row r="183" spans="1:10">
      <c r="A183" s="95"/>
      <c r="B183" s="7"/>
      <c r="C183" s="26"/>
      <c r="D183" s="26"/>
      <c r="E183" s="26"/>
      <c r="F183" s="26"/>
      <c r="G183" s="26"/>
      <c r="H183" s="26"/>
      <c r="I183" s="7"/>
      <c r="J183" s="7"/>
    </row>
    <row r="184" spans="1:10">
      <c r="A184" s="95"/>
      <c r="B184" s="7"/>
      <c r="C184" s="26"/>
      <c r="D184" s="26"/>
      <c r="E184" s="26"/>
      <c r="F184" s="26"/>
      <c r="G184" s="26"/>
      <c r="H184" s="26"/>
      <c r="I184" s="7"/>
      <c r="J184" s="7"/>
    </row>
    <row r="185" spans="1:10">
      <c r="A185" s="95"/>
      <c r="B185" s="7"/>
      <c r="C185" s="26"/>
      <c r="D185" s="26"/>
      <c r="E185" s="26"/>
      <c r="F185" s="26"/>
      <c r="G185" s="26"/>
      <c r="H185" s="26"/>
      <c r="I185" s="7"/>
      <c r="J185" s="7"/>
    </row>
    <row r="186" spans="1:10">
      <c r="A186" s="95"/>
      <c r="B186" s="7"/>
      <c r="C186" s="26"/>
      <c r="D186" s="26"/>
      <c r="E186" s="26"/>
      <c r="F186" s="26"/>
      <c r="G186" s="26"/>
      <c r="H186" s="26"/>
      <c r="I186" s="7"/>
      <c r="J186" s="7"/>
    </row>
    <row r="187" spans="1:10">
      <c r="A187" s="95"/>
      <c r="B187" s="7"/>
      <c r="C187" s="26"/>
      <c r="D187" s="26"/>
      <c r="E187" s="26"/>
      <c r="F187" s="26"/>
      <c r="G187" s="26"/>
      <c r="H187" s="26"/>
      <c r="I187" s="7"/>
      <c r="J187" s="7"/>
    </row>
    <row r="188" spans="1:10">
      <c r="A188" s="95"/>
      <c r="B188" s="7"/>
      <c r="C188" s="26"/>
      <c r="D188" s="26"/>
      <c r="E188" s="26"/>
      <c r="F188" s="26"/>
      <c r="G188" s="26"/>
      <c r="H188" s="26"/>
      <c r="I188" s="7"/>
      <c r="J188" s="7"/>
    </row>
    <row r="189" spans="1:10">
      <c r="A189" s="95"/>
      <c r="B189" s="7"/>
      <c r="C189" s="26"/>
      <c r="D189" s="26"/>
      <c r="E189" s="26"/>
      <c r="F189" s="26"/>
      <c r="G189" s="26"/>
      <c r="H189" s="26"/>
      <c r="I189" s="7"/>
      <c r="J189" s="7"/>
    </row>
    <row r="190" spans="1:10">
      <c r="A190" s="95"/>
      <c r="B190" s="7"/>
      <c r="C190" s="26"/>
      <c r="D190" s="26"/>
      <c r="E190" s="26"/>
      <c r="F190" s="26"/>
      <c r="G190" s="26"/>
      <c r="H190" s="26"/>
      <c r="I190" s="7"/>
      <c r="J190" s="7"/>
    </row>
    <row r="191" spans="1:10">
      <c r="A191" s="95"/>
      <c r="B191" s="7"/>
      <c r="C191" s="26"/>
      <c r="D191" s="26"/>
      <c r="E191" s="26"/>
      <c r="F191" s="26"/>
      <c r="G191" s="26"/>
      <c r="H191" s="26"/>
      <c r="I191" s="7"/>
      <c r="J191" s="7"/>
    </row>
    <row r="192" spans="1:10">
      <c r="A192" s="95"/>
      <c r="B192" s="7"/>
      <c r="C192" s="26"/>
      <c r="D192" s="26"/>
      <c r="E192" s="26"/>
      <c r="F192" s="26"/>
      <c r="G192" s="26"/>
      <c r="H192" s="26"/>
      <c r="I192" s="7"/>
      <c r="J192" s="7"/>
    </row>
    <row r="193" spans="1:10">
      <c r="A193" s="95"/>
      <c r="B193" s="7"/>
      <c r="C193" s="26"/>
      <c r="D193" s="26"/>
      <c r="E193" s="26"/>
      <c r="F193" s="26"/>
      <c r="G193" s="26"/>
      <c r="H193" s="26"/>
      <c r="I193" s="7"/>
      <c r="J193" s="7"/>
    </row>
    <row r="194" spans="1:10">
      <c r="A194" s="95"/>
      <c r="B194" s="7"/>
      <c r="C194" s="26"/>
      <c r="D194" s="26"/>
      <c r="E194" s="26"/>
      <c r="F194" s="26"/>
      <c r="G194" s="26"/>
      <c r="H194" s="26"/>
      <c r="I194" s="7"/>
      <c r="J194" s="7"/>
    </row>
    <row r="195" spans="1:10">
      <c r="A195" s="95"/>
      <c r="B195" s="7"/>
      <c r="C195" s="26"/>
      <c r="D195" s="26"/>
      <c r="E195" s="26"/>
      <c r="F195" s="26"/>
      <c r="G195" s="26"/>
      <c r="H195" s="26"/>
      <c r="I195" s="7"/>
      <c r="J195" s="7"/>
    </row>
    <row r="196" spans="1:10">
      <c r="A196" s="95"/>
      <c r="B196" s="7"/>
      <c r="C196" s="26"/>
      <c r="D196" s="26"/>
      <c r="E196" s="26"/>
      <c r="F196" s="26"/>
      <c r="G196" s="26"/>
      <c r="H196" s="26"/>
      <c r="I196" s="7"/>
      <c r="J196" s="7"/>
    </row>
    <row r="197" spans="1:10">
      <c r="A197" s="95"/>
      <c r="B197" s="7"/>
      <c r="C197" s="26"/>
      <c r="D197" s="26"/>
      <c r="E197" s="26"/>
      <c r="F197" s="26"/>
      <c r="G197" s="26"/>
      <c r="H197" s="26"/>
      <c r="I197" s="7"/>
      <c r="J197" s="7"/>
    </row>
    <row r="198" spans="1:10">
      <c r="A198" s="95"/>
      <c r="B198" s="7"/>
      <c r="C198" s="26"/>
      <c r="D198" s="26"/>
      <c r="E198" s="26"/>
      <c r="F198" s="26"/>
      <c r="G198" s="26"/>
      <c r="H198" s="26"/>
      <c r="I198" s="7"/>
      <c r="J198" s="7"/>
    </row>
    <row r="199" spans="1:10">
      <c r="A199" s="95"/>
      <c r="B199" s="7"/>
      <c r="C199" s="26"/>
      <c r="D199" s="26"/>
      <c r="E199" s="26"/>
      <c r="F199" s="26"/>
      <c r="G199" s="26"/>
      <c r="H199" s="26"/>
      <c r="I199" s="7"/>
      <c r="J199" s="7"/>
    </row>
    <row r="200" spans="1:10">
      <c r="A200" s="95"/>
      <c r="B200" s="7"/>
      <c r="C200" s="26"/>
      <c r="D200" s="26"/>
      <c r="E200" s="26"/>
      <c r="F200" s="26"/>
      <c r="G200" s="26"/>
      <c r="H200" s="26"/>
      <c r="I200" s="7"/>
      <c r="J200" s="7"/>
    </row>
    <row r="201" spans="1:10">
      <c r="A201" s="95"/>
      <c r="B201" s="7"/>
      <c r="C201" s="26"/>
      <c r="D201" s="26"/>
      <c r="E201" s="26"/>
      <c r="F201" s="26"/>
      <c r="G201" s="26"/>
      <c r="H201" s="26"/>
      <c r="I201" s="7"/>
      <c r="J201" s="7"/>
    </row>
    <row r="202" spans="1:10">
      <c r="A202" s="95"/>
      <c r="B202" s="7"/>
      <c r="C202" s="26"/>
      <c r="D202" s="26"/>
      <c r="E202" s="26"/>
      <c r="F202" s="26"/>
      <c r="G202" s="26"/>
      <c r="H202" s="26"/>
      <c r="I202" s="7"/>
      <c r="J202" s="7"/>
    </row>
    <row r="203" spans="1:10">
      <c r="A203" s="95"/>
      <c r="B203" s="7"/>
      <c r="C203" s="26"/>
      <c r="D203" s="26"/>
      <c r="E203" s="26"/>
      <c r="F203" s="26"/>
      <c r="G203" s="26"/>
      <c r="H203" s="26"/>
      <c r="I203" s="7"/>
      <c r="J203" s="7"/>
    </row>
    <row r="204" spans="1:10">
      <c r="A204" s="95"/>
      <c r="B204" s="7"/>
      <c r="C204" s="26"/>
      <c r="D204" s="26"/>
      <c r="E204" s="26"/>
      <c r="F204" s="26"/>
      <c r="G204" s="26"/>
      <c r="H204" s="26"/>
      <c r="I204" s="7"/>
      <c r="J204" s="7"/>
    </row>
    <row r="205" spans="1:10">
      <c r="A205" s="95"/>
      <c r="B205" s="7"/>
      <c r="C205" s="26"/>
      <c r="D205" s="26"/>
      <c r="E205" s="26"/>
      <c r="F205" s="26"/>
      <c r="G205" s="26"/>
      <c r="H205" s="26"/>
      <c r="I205" s="7"/>
      <c r="J205" s="7"/>
    </row>
    <row r="206" spans="1:10">
      <c r="A206" s="95"/>
      <c r="B206" s="7"/>
      <c r="C206" s="26"/>
      <c r="D206" s="26"/>
      <c r="E206" s="26"/>
      <c r="F206" s="26"/>
      <c r="G206" s="26"/>
      <c r="H206" s="26"/>
      <c r="I206" s="7"/>
      <c r="J206" s="7"/>
    </row>
    <row r="207" spans="1:10">
      <c r="A207" s="95"/>
      <c r="B207" s="7"/>
      <c r="C207" s="26"/>
      <c r="D207" s="26"/>
      <c r="E207" s="26"/>
      <c r="F207" s="26"/>
      <c r="G207" s="26"/>
      <c r="H207" s="26"/>
      <c r="I207" s="7"/>
      <c r="J207" s="7"/>
    </row>
    <row r="208" spans="1:10">
      <c r="A208" s="95"/>
      <c r="B208" s="7"/>
      <c r="C208" s="26"/>
      <c r="D208" s="26"/>
      <c r="E208" s="26"/>
      <c r="F208" s="26"/>
      <c r="G208" s="26"/>
      <c r="H208" s="26"/>
      <c r="I208" s="7"/>
      <c r="J208" s="7"/>
    </row>
    <row r="209" spans="1:11">
      <c r="A209" s="95"/>
      <c r="B209" s="7"/>
      <c r="C209" s="26"/>
      <c r="D209" s="26"/>
      <c r="E209" s="26"/>
      <c r="F209" s="26"/>
      <c r="G209" s="26"/>
      <c r="H209" s="26"/>
      <c r="I209" s="7"/>
      <c r="J209" s="7"/>
    </row>
    <row r="210" spans="1:11">
      <c r="A210" s="95"/>
      <c r="B210" s="7"/>
      <c r="C210" s="26"/>
      <c r="D210" s="26"/>
      <c r="E210" s="26"/>
      <c r="F210" s="26"/>
      <c r="G210" s="26"/>
      <c r="H210" s="26"/>
      <c r="I210" s="7"/>
      <c r="J210" s="7"/>
    </row>
    <row r="211" spans="1:11">
      <c r="A211" s="95"/>
      <c r="B211" s="7"/>
      <c r="C211" s="26"/>
      <c r="D211" s="26"/>
      <c r="E211" s="26"/>
      <c r="F211" s="26"/>
      <c r="G211" s="26"/>
      <c r="H211" s="26"/>
      <c r="I211" s="7"/>
      <c r="J211" s="7"/>
    </row>
    <row r="212" spans="1:11">
      <c r="A212" s="95"/>
      <c r="B212" s="7"/>
      <c r="C212" s="26"/>
      <c r="D212" s="26"/>
      <c r="E212" s="26"/>
      <c r="F212" s="26"/>
      <c r="G212" s="26"/>
      <c r="H212" s="26"/>
      <c r="I212" s="7"/>
      <c r="J212" s="7"/>
    </row>
    <row r="213" spans="1:11">
      <c r="A213" s="95"/>
      <c r="B213" s="7"/>
      <c r="C213" s="26"/>
      <c r="D213" s="26"/>
      <c r="E213" s="26"/>
      <c r="F213" s="26"/>
      <c r="G213" s="26"/>
      <c r="H213" s="26"/>
      <c r="I213" s="7"/>
      <c r="J213" s="7"/>
    </row>
    <row r="214" spans="1:11">
      <c r="A214" s="95"/>
      <c r="B214" s="7"/>
      <c r="C214" s="26"/>
      <c r="D214" s="26"/>
      <c r="E214" s="26"/>
      <c r="F214" s="26"/>
      <c r="G214" s="26"/>
      <c r="H214" s="26"/>
      <c r="I214" s="7"/>
      <c r="J214" s="7"/>
    </row>
    <row r="215" spans="1:11">
      <c r="A215" s="95"/>
      <c r="B215" s="7"/>
      <c r="C215" s="26"/>
      <c r="D215" s="26"/>
      <c r="E215" s="26"/>
      <c r="F215" s="26"/>
      <c r="G215" s="26"/>
      <c r="H215" s="26"/>
      <c r="I215" s="7"/>
      <c r="J215" s="7"/>
    </row>
    <row r="216" spans="1:11">
      <c r="A216" s="95"/>
      <c r="B216" s="7"/>
      <c r="C216" s="26"/>
      <c r="D216" s="26"/>
      <c r="E216" s="26"/>
      <c r="F216" s="26"/>
      <c r="G216" s="26"/>
      <c r="H216" s="26"/>
      <c r="I216" s="7"/>
      <c r="J216" s="7"/>
    </row>
    <row r="217" spans="1:11">
      <c r="A217" s="95"/>
      <c r="B217" s="7"/>
      <c r="C217" s="26"/>
      <c r="D217" s="26"/>
      <c r="E217" s="26"/>
      <c r="F217" s="26"/>
      <c r="G217" s="26"/>
      <c r="H217" s="26"/>
      <c r="I217" s="7"/>
      <c r="J217" s="7"/>
    </row>
    <row r="218" spans="1:11" ht="27.75" customHeight="1">
      <c r="A218" s="95"/>
      <c r="B218" s="7"/>
      <c r="C218" s="26"/>
      <c r="D218" s="26"/>
      <c r="E218" s="26"/>
      <c r="F218" s="26"/>
      <c r="G218" s="26"/>
      <c r="H218" s="26"/>
      <c r="I218" s="7"/>
      <c r="J218" s="7"/>
    </row>
    <row r="219" spans="1:11">
      <c r="A219" s="95"/>
      <c r="B219" s="7"/>
      <c r="C219" s="26"/>
      <c r="D219" s="26"/>
      <c r="E219" s="26"/>
      <c r="F219" s="26"/>
      <c r="G219" s="26"/>
      <c r="H219" s="26"/>
      <c r="I219" s="7"/>
      <c r="J219" s="777" t="s">
        <v>301</v>
      </c>
      <c r="K219" s="777"/>
    </row>
    <row r="220" spans="1:11" ht="15.75" thickBot="1">
      <c r="A220" s="102"/>
      <c r="B220" s="101"/>
      <c r="C220" s="101"/>
      <c r="D220" s="101"/>
      <c r="E220" s="101"/>
      <c r="F220" s="101"/>
      <c r="G220" s="101"/>
      <c r="H220" s="101"/>
      <c r="I220" s="101"/>
      <c r="J220" s="101"/>
      <c r="K220" s="166"/>
    </row>
    <row r="221" spans="1:11" ht="18.75">
      <c r="A221" s="95"/>
      <c r="B221" s="7"/>
      <c r="C221" s="501" t="s">
        <v>113</v>
      </c>
      <c r="D221" s="501"/>
      <c r="E221" s="501"/>
      <c r="F221" s="501"/>
      <c r="G221" s="501"/>
      <c r="H221" s="217"/>
      <c r="I221" s="99" t="s">
        <v>112</v>
      </c>
      <c r="J221" s="98"/>
      <c r="K221" s="162"/>
    </row>
    <row r="222" spans="1:11" ht="15" customHeight="1">
      <c r="A222" s="95"/>
      <c r="B222" s="7"/>
      <c r="C222" s="502" t="s">
        <v>111</v>
      </c>
      <c r="D222" s="502"/>
      <c r="E222" s="502"/>
      <c r="F222" s="502"/>
      <c r="G222" s="502"/>
      <c r="H222" s="216"/>
      <c r="I222" s="631" t="s">
        <v>110</v>
      </c>
      <c r="J222" s="718"/>
      <c r="K222" s="162"/>
    </row>
    <row r="223" spans="1:11" ht="15" customHeight="1">
      <c r="A223" s="95"/>
      <c r="B223" s="7"/>
      <c r="C223" s="502"/>
      <c r="D223" s="502"/>
      <c r="E223" s="502"/>
      <c r="F223" s="502"/>
      <c r="G223" s="502"/>
      <c r="H223" s="216"/>
      <c r="I223" s="631"/>
      <c r="J223" s="718"/>
      <c r="K223" s="162"/>
    </row>
    <row r="224" spans="1:11" ht="15.75" thickBot="1">
      <c r="A224" s="95"/>
      <c r="B224" s="7"/>
      <c r="C224" s="7"/>
      <c r="D224" s="7"/>
      <c r="E224" s="7"/>
      <c r="F224" s="7"/>
      <c r="G224" s="7"/>
      <c r="H224" s="7"/>
      <c r="I224" s="97" t="s">
        <v>11</v>
      </c>
      <c r="J224" s="273" t="str">
        <f>J170</f>
        <v>07.05.2017</v>
      </c>
      <c r="K224" s="162"/>
    </row>
    <row r="225" spans="1:12">
      <c r="A225" s="95"/>
      <c r="B225" s="7"/>
      <c r="C225" s="214" t="s">
        <v>109</v>
      </c>
      <c r="D225" s="214" t="s">
        <v>239</v>
      </c>
      <c r="E225" s="214"/>
      <c r="F225" s="214"/>
      <c r="G225" s="214"/>
      <c r="H225" s="214"/>
      <c r="I225" s="214"/>
      <c r="J225" s="7"/>
      <c r="K225" s="162"/>
    </row>
    <row r="226" spans="1:12">
      <c r="A226" s="93"/>
      <c r="B226" s="92"/>
      <c r="C226" s="504" t="s">
        <v>108</v>
      </c>
      <c r="D226" s="504"/>
      <c r="E226" s="504"/>
      <c r="F226" s="504"/>
      <c r="G226" s="504"/>
      <c r="H226" s="212"/>
      <c r="I226" s="92" t="s">
        <v>107</v>
      </c>
      <c r="J226" s="211" t="str">
        <f>J172</f>
        <v>Barcarena</v>
      </c>
      <c r="K226" s="174"/>
    </row>
    <row r="227" spans="1:12">
      <c r="A227" s="775" t="s">
        <v>298</v>
      </c>
      <c r="B227" s="776"/>
      <c r="C227" s="776"/>
      <c r="D227" s="776"/>
      <c r="E227" s="776"/>
      <c r="F227" s="776"/>
      <c r="G227" s="776"/>
      <c r="H227" s="776"/>
      <c r="I227" s="776"/>
      <c r="J227" s="776"/>
      <c r="K227" s="776"/>
      <c r="L227" s="776"/>
    </row>
    <row r="228" spans="1:12">
      <c r="A228" s="95"/>
      <c r="B228" s="7"/>
      <c r="C228" s="26"/>
      <c r="D228" s="26"/>
      <c r="E228" s="26"/>
      <c r="F228" s="26"/>
      <c r="G228" s="26"/>
      <c r="H228" s="26"/>
      <c r="I228" s="7"/>
      <c r="J228" s="7"/>
    </row>
    <row r="229" spans="1:12">
      <c r="A229" s="95"/>
      <c r="B229" s="7"/>
      <c r="C229" s="26"/>
      <c r="D229" s="26"/>
      <c r="E229" s="26"/>
      <c r="F229" s="26"/>
      <c r="G229" s="26"/>
      <c r="H229" s="26"/>
      <c r="I229" s="7"/>
      <c r="J229" s="7"/>
    </row>
    <row r="230" spans="1:12">
      <c r="A230" s="95"/>
      <c r="B230" s="7"/>
      <c r="C230" s="26"/>
      <c r="D230" s="26"/>
      <c r="E230" s="26"/>
      <c r="F230" s="26"/>
      <c r="G230" s="26"/>
      <c r="H230" s="26"/>
      <c r="I230" s="7"/>
      <c r="J230" s="7"/>
    </row>
    <row r="231" spans="1:12">
      <c r="A231" s="95"/>
      <c r="B231" s="7"/>
      <c r="C231" s="26"/>
      <c r="D231" s="26"/>
      <c r="E231" s="26"/>
      <c r="F231" s="26"/>
      <c r="G231" s="26"/>
      <c r="H231" s="26"/>
      <c r="I231" s="7"/>
      <c r="J231" s="7"/>
    </row>
    <row r="232" spans="1:12">
      <c r="A232" s="95"/>
      <c r="B232" s="7"/>
      <c r="C232" s="26"/>
      <c r="D232" s="26"/>
      <c r="E232" s="26"/>
      <c r="F232" s="26"/>
      <c r="G232" s="26"/>
      <c r="H232" s="26"/>
      <c r="I232" s="7"/>
      <c r="J232" s="7"/>
    </row>
    <row r="233" spans="1:12">
      <c r="A233" s="95"/>
      <c r="B233" s="7"/>
      <c r="C233" s="26"/>
      <c r="D233" s="26"/>
      <c r="E233" s="26"/>
      <c r="F233" s="26"/>
      <c r="G233" s="26"/>
      <c r="H233" s="26"/>
      <c r="I233" s="7"/>
      <c r="J233" s="7"/>
    </row>
    <row r="234" spans="1:12">
      <c r="A234" s="95"/>
      <c r="B234" s="7"/>
      <c r="C234" s="26"/>
      <c r="D234" s="26"/>
      <c r="E234" s="26"/>
      <c r="F234" s="26"/>
      <c r="G234" s="26"/>
      <c r="H234" s="26"/>
      <c r="I234" s="7"/>
      <c r="J234" s="7"/>
    </row>
    <row r="235" spans="1:12">
      <c r="A235" s="95"/>
      <c r="B235" s="7"/>
      <c r="C235" s="26"/>
      <c r="D235" s="26"/>
      <c r="E235" s="26"/>
      <c r="F235" s="26"/>
      <c r="G235" s="26"/>
      <c r="H235" s="26"/>
      <c r="I235" s="7"/>
      <c r="J235" s="7"/>
    </row>
    <row r="236" spans="1:12">
      <c r="A236" s="95"/>
      <c r="B236" s="7"/>
      <c r="C236" s="26"/>
      <c r="D236" s="26"/>
      <c r="E236" s="26"/>
      <c r="F236" s="26"/>
      <c r="G236" s="26"/>
      <c r="H236" s="26"/>
      <c r="I236" s="7"/>
      <c r="J236" s="7"/>
    </row>
    <row r="237" spans="1:12">
      <c r="A237" s="95"/>
      <c r="B237" s="7"/>
      <c r="C237" s="26"/>
      <c r="D237" s="26"/>
      <c r="E237" s="26"/>
      <c r="F237" s="26"/>
      <c r="G237" s="26"/>
      <c r="H237" s="26"/>
      <c r="I237" s="7"/>
      <c r="J237" s="7"/>
    </row>
    <row r="238" spans="1:12">
      <c r="A238" s="95"/>
      <c r="B238" s="7"/>
      <c r="C238" s="26"/>
      <c r="D238" s="26"/>
      <c r="E238" s="26"/>
      <c r="F238" s="26"/>
      <c r="G238" s="26"/>
      <c r="H238" s="26"/>
      <c r="I238" s="7"/>
      <c r="J238" s="7"/>
    </row>
    <row r="239" spans="1:12">
      <c r="A239" s="95"/>
      <c r="B239" s="7"/>
      <c r="C239" s="26"/>
      <c r="D239" s="26"/>
      <c r="E239" s="26"/>
      <c r="F239" s="26"/>
      <c r="G239" s="26"/>
      <c r="H239" s="26"/>
      <c r="I239" s="7"/>
      <c r="J239" s="7"/>
    </row>
    <row r="240" spans="1:12">
      <c r="A240" s="95"/>
      <c r="B240" s="7"/>
      <c r="C240" s="26"/>
      <c r="D240" s="26"/>
      <c r="E240" s="26"/>
      <c r="F240" s="26"/>
      <c r="G240" s="26"/>
      <c r="H240" s="26"/>
      <c r="I240" s="7"/>
      <c r="J240" s="7"/>
    </row>
    <row r="241" spans="1:10">
      <c r="A241" s="95"/>
      <c r="B241" s="7"/>
      <c r="C241" s="26"/>
      <c r="D241" s="26"/>
      <c r="E241" s="26"/>
      <c r="F241" s="26"/>
      <c r="G241" s="26"/>
      <c r="H241" s="26"/>
      <c r="I241" s="7"/>
      <c r="J241" s="7"/>
    </row>
    <row r="242" spans="1:10">
      <c r="A242" s="95"/>
      <c r="B242" s="7"/>
      <c r="C242" s="26"/>
      <c r="D242" s="26"/>
      <c r="E242" s="26"/>
      <c r="F242" s="26"/>
      <c r="G242" s="26"/>
      <c r="H242" s="26"/>
      <c r="I242" s="7"/>
      <c r="J242" s="7"/>
    </row>
    <row r="243" spans="1:10">
      <c r="A243" s="95"/>
      <c r="B243" s="7"/>
      <c r="C243" s="26"/>
      <c r="D243" s="26"/>
      <c r="E243" s="26"/>
      <c r="F243" s="26"/>
      <c r="G243" s="26"/>
      <c r="H243" s="26"/>
      <c r="I243" s="7"/>
      <c r="J243" s="7"/>
    </row>
    <row r="244" spans="1:10">
      <c r="A244" s="95"/>
      <c r="B244" s="7"/>
      <c r="C244" s="26"/>
      <c r="D244" s="26"/>
      <c r="E244" s="26"/>
      <c r="F244" s="26"/>
      <c r="G244" s="26"/>
      <c r="H244" s="26"/>
      <c r="I244" s="7"/>
      <c r="J244" s="7"/>
    </row>
    <row r="245" spans="1:10">
      <c r="A245" s="95"/>
      <c r="B245" s="7"/>
      <c r="C245" s="26"/>
      <c r="D245" s="26"/>
      <c r="E245" s="26"/>
      <c r="F245" s="26"/>
      <c r="G245" s="26"/>
      <c r="H245" s="26"/>
      <c r="I245" s="7"/>
      <c r="J245" s="7"/>
    </row>
    <row r="246" spans="1:10">
      <c r="A246" s="95"/>
      <c r="B246" s="7"/>
      <c r="C246" s="26"/>
      <c r="D246" s="26"/>
      <c r="E246" s="26"/>
      <c r="F246" s="26"/>
      <c r="G246" s="26"/>
      <c r="H246" s="26"/>
      <c r="I246" s="7"/>
      <c r="J246" s="7"/>
    </row>
    <row r="247" spans="1:10">
      <c r="A247" s="95"/>
      <c r="B247" s="7"/>
      <c r="C247" s="26"/>
      <c r="D247" s="26"/>
      <c r="E247" s="26"/>
      <c r="F247" s="26"/>
      <c r="G247" s="26"/>
      <c r="H247" s="26"/>
      <c r="I247" s="7"/>
      <c r="J247" s="7"/>
    </row>
    <row r="248" spans="1:10">
      <c r="A248" s="95"/>
      <c r="B248" s="7"/>
      <c r="C248" s="26"/>
      <c r="D248" s="26"/>
      <c r="E248" s="26"/>
      <c r="F248" s="26"/>
      <c r="G248" s="26"/>
      <c r="H248" s="26"/>
      <c r="I248" s="7"/>
      <c r="J248" s="7"/>
    </row>
    <row r="249" spans="1:10">
      <c r="A249" s="95"/>
      <c r="B249" s="7"/>
      <c r="C249" s="26"/>
      <c r="D249" s="26"/>
      <c r="E249" s="26"/>
      <c r="F249" s="26"/>
      <c r="G249" s="26"/>
      <c r="H249" s="26"/>
      <c r="I249" s="7"/>
      <c r="J249" s="7"/>
    </row>
    <row r="250" spans="1:10">
      <c r="A250" s="95"/>
      <c r="B250" s="7"/>
      <c r="C250" s="26"/>
      <c r="D250" s="26"/>
      <c r="E250" s="26"/>
      <c r="F250" s="26"/>
      <c r="G250" s="26"/>
      <c r="H250" s="26"/>
      <c r="I250" s="7"/>
      <c r="J250" s="7"/>
    </row>
    <row r="251" spans="1:10">
      <c r="A251" s="95"/>
      <c r="B251" s="7"/>
      <c r="C251" s="26"/>
      <c r="D251" s="26"/>
      <c r="E251" s="26"/>
      <c r="F251" s="26"/>
      <c r="G251" s="26"/>
      <c r="H251" s="26"/>
      <c r="I251" s="7"/>
      <c r="J251" s="7"/>
    </row>
    <row r="252" spans="1:10">
      <c r="A252" s="95"/>
      <c r="B252" s="7"/>
      <c r="C252" s="26"/>
      <c r="D252" s="26"/>
      <c r="E252" s="26"/>
      <c r="F252" s="26"/>
      <c r="G252" s="26"/>
      <c r="H252" s="26"/>
      <c r="I252" s="7"/>
      <c r="J252" s="7"/>
    </row>
    <row r="253" spans="1:10">
      <c r="A253" s="95"/>
      <c r="B253" s="7"/>
      <c r="C253" s="26"/>
      <c r="D253" s="26"/>
      <c r="E253" s="26"/>
      <c r="F253" s="26"/>
      <c r="G253" s="26"/>
      <c r="H253" s="26"/>
      <c r="I253" s="7"/>
      <c r="J253" s="7"/>
    </row>
    <row r="254" spans="1:10">
      <c r="A254" s="95"/>
      <c r="B254" s="7"/>
      <c r="C254" s="26"/>
      <c r="D254" s="26"/>
      <c r="E254" s="26"/>
      <c r="F254" s="26"/>
      <c r="G254" s="26"/>
      <c r="H254" s="26"/>
      <c r="I254" s="7"/>
      <c r="J254" s="7"/>
    </row>
    <row r="255" spans="1:10">
      <c r="A255" s="95"/>
      <c r="B255" s="7"/>
      <c r="C255" s="26"/>
      <c r="D255" s="26"/>
      <c r="E255" s="26"/>
      <c r="F255" s="26"/>
      <c r="G255" s="26"/>
      <c r="H255" s="26"/>
      <c r="I255" s="7"/>
      <c r="J255" s="7"/>
    </row>
    <row r="256" spans="1:10">
      <c r="A256" s="95"/>
      <c r="B256" s="7"/>
      <c r="C256" s="26"/>
      <c r="D256" s="26"/>
      <c r="E256" s="26"/>
      <c r="F256" s="26"/>
      <c r="G256" s="26"/>
      <c r="H256" s="26"/>
      <c r="I256" s="7"/>
      <c r="J256" s="7"/>
    </row>
    <row r="257" spans="1:10">
      <c r="A257" s="95"/>
      <c r="B257" s="7"/>
      <c r="C257" s="26"/>
      <c r="D257" s="26"/>
      <c r="E257" s="26"/>
      <c r="F257" s="26"/>
      <c r="G257" s="26"/>
      <c r="H257" s="26"/>
      <c r="I257" s="7"/>
      <c r="J257" s="7"/>
    </row>
    <row r="258" spans="1:10">
      <c r="A258" s="95"/>
      <c r="B258" s="7"/>
      <c r="C258" s="26"/>
      <c r="D258" s="26"/>
      <c r="E258" s="26"/>
      <c r="F258" s="26"/>
      <c r="G258" s="26"/>
      <c r="H258" s="26"/>
      <c r="I258" s="7"/>
      <c r="J258" s="7"/>
    </row>
    <row r="259" spans="1:10">
      <c r="A259" s="95"/>
      <c r="B259" s="7"/>
      <c r="C259" s="26"/>
      <c r="D259" s="26"/>
      <c r="E259" s="26"/>
      <c r="F259" s="26"/>
      <c r="G259" s="26"/>
      <c r="H259" s="26"/>
      <c r="I259" s="7"/>
      <c r="J259" s="7"/>
    </row>
    <row r="260" spans="1:10">
      <c r="A260" s="95"/>
      <c r="B260" s="7"/>
      <c r="C260" s="26"/>
      <c r="D260" s="26"/>
      <c r="E260" s="26"/>
      <c r="F260" s="26"/>
      <c r="G260" s="26"/>
      <c r="H260" s="26"/>
      <c r="I260" s="7"/>
      <c r="J260" s="7"/>
    </row>
    <row r="261" spans="1:10">
      <c r="A261" s="95"/>
      <c r="B261" s="7"/>
      <c r="C261" s="26"/>
      <c r="D261" s="26"/>
      <c r="E261" s="26"/>
      <c r="F261" s="26"/>
      <c r="G261" s="26"/>
      <c r="H261" s="26"/>
      <c r="I261" s="7"/>
      <c r="J261" s="7"/>
    </row>
    <row r="262" spans="1:10">
      <c r="A262" s="95"/>
      <c r="B262" s="7"/>
      <c r="C262" s="26"/>
      <c r="D262" s="26"/>
      <c r="E262" s="26"/>
      <c r="F262" s="26"/>
      <c r="G262" s="26"/>
      <c r="H262" s="26"/>
      <c r="I262" s="7"/>
      <c r="J262" s="7"/>
    </row>
    <row r="263" spans="1:10">
      <c r="A263" s="95"/>
      <c r="B263" s="7"/>
      <c r="C263" s="26"/>
      <c r="D263" s="26"/>
      <c r="E263" s="26"/>
      <c r="F263" s="26"/>
      <c r="G263" s="26"/>
      <c r="H263" s="26"/>
      <c r="I263" s="7"/>
      <c r="J263" s="7"/>
    </row>
    <row r="264" spans="1:10">
      <c r="A264" s="95"/>
      <c r="B264" s="7"/>
      <c r="C264" s="26"/>
      <c r="D264" s="26"/>
      <c r="E264" s="26"/>
      <c r="F264" s="26"/>
      <c r="G264" s="26"/>
      <c r="H264" s="26"/>
      <c r="I264" s="7"/>
      <c r="J264" s="7"/>
    </row>
    <row r="265" spans="1:10">
      <c r="A265" s="95"/>
      <c r="B265" s="7"/>
      <c r="C265" s="26"/>
      <c r="D265" s="26"/>
      <c r="E265" s="26"/>
      <c r="F265" s="26"/>
      <c r="G265" s="26"/>
      <c r="H265" s="26"/>
      <c r="I265" s="7"/>
      <c r="J265" s="7"/>
    </row>
    <row r="266" spans="1:10">
      <c r="A266" s="95"/>
      <c r="B266" s="7"/>
      <c r="C266" s="26"/>
      <c r="D266" s="26"/>
      <c r="E266" s="26"/>
      <c r="F266" s="26"/>
      <c r="G266" s="26"/>
      <c r="H266" s="26"/>
      <c r="I266" s="7"/>
      <c r="J266" s="7"/>
    </row>
    <row r="267" spans="1:10">
      <c r="A267" s="95"/>
      <c r="B267" s="7"/>
      <c r="C267" s="26"/>
      <c r="D267" s="26"/>
      <c r="E267" s="26"/>
      <c r="F267" s="26"/>
      <c r="G267" s="26"/>
      <c r="H267" s="26"/>
      <c r="I267" s="7"/>
      <c r="J267" s="7"/>
    </row>
    <row r="268" spans="1:10">
      <c r="A268" s="95"/>
      <c r="B268" s="7"/>
      <c r="C268" s="26"/>
      <c r="D268" s="26"/>
      <c r="E268" s="26"/>
      <c r="F268" s="26"/>
      <c r="G268" s="26"/>
      <c r="H268" s="26"/>
      <c r="I268" s="7"/>
      <c r="J268" s="7"/>
    </row>
    <row r="269" spans="1:10">
      <c r="A269" s="95"/>
      <c r="B269" s="7"/>
      <c r="C269" s="26"/>
      <c r="D269" s="26"/>
      <c r="E269" s="26"/>
      <c r="F269" s="26"/>
      <c r="G269" s="26"/>
      <c r="H269" s="26"/>
      <c r="I269" s="7"/>
      <c r="J269" s="7"/>
    </row>
    <row r="270" spans="1:10">
      <c r="A270" s="95"/>
      <c r="B270" s="7"/>
      <c r="C270" s="26"/>
      <c r="D270" s="26"/>
      <c r="E270" s="26"/>
      <c r="F270" s="26"/>
      <c r="G270" s="26"/>
      <c r="H270" s="26"/>
      <c r="I270" s="7"/>
      <c r="J270" s="7"/>
    </row>
    <row r="271" spans="1:10">
      <c r="A271" s="95"/>
      <c r="B271" s="7"/>
      <c r="C271" s="26"/>
      <c r="D271" s="26"/>
      <c r="E271" s="26"/>
      <c r="F271" s="26"/>
      <c r="G271" s="26"/>
      <c r="H271" s="26"/>
      <c r="I271" s="7"/>
      <c r="J271" s="7"/>
    </row>
    <row r="272" spans="1:10" ht="29.25" customHeight="1">
      <c r="A272" s="95"/>
      <c r="B272" s="7"/>
      <c r="C272" s="26"/>
      <c r="D272" s="26"/>
      <c r="E272" s="26"/>
      <c r="F272" s="26"/>
      <c r="G272" s="26"/>
      <c r="H272" s="26"/>
      <c r="I272" s="7"/>
      <c r="J272" s="7"/>
    </row>
    <row r="273" spans="1:12">
      <c r="A273" s="95"/>
      <c r="B273" s="7"/>
      <c r="C273" s="26"/>
      <c r="D273" s="26"/>
      <c r="E273" s="26"/>
      <c r="F273" s="26"/>
      <c r="G273" s="26"/>
      <c r="H273" s="26"/>
      <c r="I273" s="7"/>
      <c r="J273" s="777" t="s">
        <v>300</v>
      </c>
      <c r="K273" s="777"/>
    </row>
    <row r="274" spans="1:12" ht="15.75" thickBot="1">
      <c r="A274" s="102"/>
      <c r="B274" s="101"/>
      <c r="C274" s="101"/>
      <c r="D274" s="101"/>
      <c r="E274" s="101"/>
      <c r="F274" s="101"/>
      <c r="G274" s="101"/>
      <c r="H274" s="101"/>
      <c r="I274" s="101"/>
      <c r="J274" s="101"/>
      <c r="K274" s="166"/>
    </row>
    <row r="275" spans="1:12" ht="18.75">
      <c r="A275" s="95"/>
      <c r="B275" s="7"/>
      <c r="C275" s="501" t="s">
        <v>113</v>
      </c>
      <c r="D275" s="501"/>
      <c r="E275" s="501"/>
      <c r="F275" s="501"/>
      <c r="G275" s="501"/>
      <c r="H275" s="217"/>
      <c r="I275" s="99" t="s">
        <v>112</v>
      </c>
      <c r="J275" s="98"/>
      <c r="K275" s="162"/>
    </row>
    <row r="276" spans="1:12" ht="15" customHeight="1">
      <c r="A276" s="95"/>
      <c r="B276" s="7"/>
      <c r="C276" s="502" t="s">
        <v>111</v>
      </c>
      <c r="D276" s="502"/>
      <c r="E276" s="502"/>
      <c r="F276" s="502"/>
      <c r="G276" s="502"/>
      <c r="H276" s="216"/>
      <c r="I276" s="631" t="s">
        <v>110</v>
      </c>
      <c r="J276" s="718"/>
      <c r="K276" s="162"/>
    </row>
    <row r="277" spans="1:12" ht="15" customHeight="1">
      <c r="A277" s="95"/>
      <c r="B277" s="7"/>
      <c r="C277" s="502"/>
      <c r="D277" s="502"/>
      <c r="E277" s="502"/>
      <c r="F277" s="502"/>
      <c r="G277" s="502"/>
      <c r="H277" s="216"/>
      <c r="I277" s="631"/>
      <c r="J277" s="718"/>
      <c r="K277" s="162"/>
    </row>
    <row r="278" spans="1:12" ht="15.75" thickBot="1">
      <c r="A278" s="95"/>
      <c r="B278" s="7"/>
      <c r="C278" s="7"/>
      <c r="D278" s="7"/>
      <c r="E278" s="7"/>
      <c r="F278" s="7"/>
      <c r="G278" s="7"/>
      <c r="H278" s="7"/>
      <c r="I278" s="97" t="s">
        <v>11</v>
      </c>
      <c r="J278" s="273" t="str">
        <f>J224</f>
        <v>07.05.2017</v>
      </c>
      <c r="K278" s="162"/>
    </row>
    <row r="279" spans="1:12">
      <c r="A279" s="95"/>
      <c r="B279" s="7"/>
      <c r="C279" s="214" t="s">
        <v>109</v>
      </c>
      <c r="D279" s="214" t="s">
        <v>239</v>
      </c>
      <c r="E279" s="214"/>
      <c r="F279" s="214"/>
      <c r="G279" s="214"/>
      <c r="H279" s="214"/>
      <c r="I279" s="214"/>
      <c r="J279" s="7"/>
      <c r="K279" s="162"/>
    </row>
    <row r="280" spans="1:12">
      <c r="A280" s="93"/>
      <c r="B280" s="92"/>
      <c r="C280" s="504" t="s">
        <v>108</v>
      </c>
      <c r="D280" s="504"/>
      <c r="E280" s="504"/>
      <c r="F280" s="504"/>
      <c r="G280" s="504"/>
      <c r="H280" s="212"/>
      <c r="I280" s="92" t="s">
        <v>107</v>
      </c>
      <c r="J280" s="211" t="str">
        <f>J226</f>
        <v>Barcarena</v>
      </c>
      <c r="K280" s="174"/>
    </row>
    <row r="281" spans="1:12">
      <c r="A281" s="775" t="s">
        <v>298</v>
      </c>
      <c r="B281" s="776"/>
      <c r="C281" s="776"/>
      <c r="D281" s="776"/>
      <c r="E281" s="776"/>
      <c r="F281" s="776"/>
      <c r="G281" s="776"/>
      <c r="H281" s="776"/>
      <c r="I281" s="776"/>
      <c r="J281" s="776"/>
      <c r="K281" s="776"/>
      <c r="L281" s="776"/>
    </row>
    <row r="282" spans="1:12">
      <c r="A282" s="95"/>
      <c r="B282" s="7"/>
      <c r="C282" s="26"/>
      <c r="D282" s="26"/>
      <c r="E282" s="26"/>
      <c r="F282" s="26"/>
      <c r="G282" s="26"/>
      <c r="H282" s="26"/>
      <c r="I282" s="7"/>
      <c r="J282" s="7"/>
    </row>
    <row r="283" spans="1:12">
      <c r="A283" s="95"/>
      <c r="B283" s="7"/>
      <c r="C283" s="26"/>
      <c r="D283" s="26"/>
      <c r="E283" s="26"/>
      <c r="F283" s="26"/>
      <c r="G283" s="26"/>
      <c r="H283" s="26"/>
      <c r="I283" s="7"/>
      <c r="J283" s="7"/>
    </row>
    <row r="284" spans="1:12">
      <c r="A284" s="95"/>
      <c r="B284" s="7"/>
      <c r="C284" s="26"/>
      <c r="D284" s="26"/>
      <c r="E284" s="26"/>
      <c r="F284" s="26"/>
      <c r="G284" s="26"/>
      <c r="H284" s="26"/>
      <c r="I284" s="7"/>
      <c r="J284" s="7"/>
    </row>
    <row r="285" spans="1:12">
      <c r="A285" s="95"/>
      <c r="B285" s="7"/>
      <c r="C285" s="26"/>
      <c r="D285" s="26"/>
      <c r="E285" s="26"/>
      <c r="F285" s="26"/>
      <c r="G285" s="26"/>
      <c r="H285" s="26"/>
      <c r="I285" s="7"/>
      <c r="J285" s="7"/>
    </row>
    <row r="286" spans="1:12">
      <c r="A286" s="95"/>
      <c r="B286" s="7"/>
      <c r="C286" s="26"/>
      <c r="D286" s="26"/>
      <c r="E286" s="26"/>
      <c r="F286" s="26"/>
      <c r="G286" s="26"/>
      <c r="H286" s="26"/>
      <c r="I286" s="7"/>
      <c r="J286" s="7"/>
    </row>
    <row r="287" spans="1:12">
      <c r="A287" s="95"/>
      <c r="B287" s="7"/>
      <c r="C287" s="26"/>
      <c r="D287" s="26"/>
      <c r="E287" s="26"/>
      <c r="F287" s="26"/>
      <c r="G287" s="26"/>
      <c r="H287" s="26"/>
      <c r="I287" s="7"/>
      <c r="J287" s="7"/>
    </row>
    <row r="288" spans="1:12">
      <c r="A288" s="95"/>
      <c r="B288" s="7"/>
      <c r="C288" s="26"/>
      <c r="D288" s="26"/>
      <c r="E288" s="26"/>
      <c r="F288" s="26"/>
      <c r="G288" s="26"/>
      <c r="H288" s="26"/>
      <c r="I288" s="7"/>
      <c r="J288" s="7"/>
    </row>
    <row r="289" spans="1:10">
      <c r="A289" s="95"/>
      <c r="B289" s="7"/>
      <c r="C289" s="26"/>
      <c r="D289" s="26"/>
      <c r="E289" s="26"/>
      <c r="F289" s="26"/>
      <c r="G289" s="26"/>
      <c r="H289" s="26"/>
      <c r="I289" s="7"/>
      <c r="J289" s="7"/>
    </row>
    <row r="290" spans="1:10">
      <c r="A290" s="95"/>
      <c r="B290" s="7"/>
      <c r="C290" s="26"/>
      <c r="D290" s="26"/>
      <c r="E290" s="26"/>
      <c r="F290" s="26"/>
      <c r="G290" s="26"/>
      <c r="H290" s="26"/>
      <c r="I290" s="7"/>
      <c r="J290" s="7"/>
    </row>
    <row r="291" spans="1:10">
      <c r="A291" s="95"/>
      <c r="B291" s="7"/>
      <c r="C291" s="26"/>
      <c r="D291" s="26"/>
      <c r="E291" s="26"/>
      <c r="F291" s="26"/>
      <c r="G291" s="26"/>
      <c r="H291" s="26"/>
      <c r="I291" s="7"/>
      <c r="J291" s="7"/>
    </row>
    <row r="292" spans="1:10">
      <c r="A292" s="95"/>
      <c r="B292" s="7"/>
      <c r="C292" s="26"/>
      <c r="D292" s="26"/>
      <c r="E292" s="26"/>
      <c r="F292" s="26"/>
      <c r="G292" s="26"/>
      <c r="H292" s="26"/>
      <c r="I292" s="7"/>
      <c r="J292" s="7"/>
    </row>
    <row r="293" spans="1:10">
      <c r="A293" s="95"/>
      <c r="B293" s="7"/>
      <c r="C293" s="26"/>
      <c r="D293" s="26"/>
      <c r="E293" s="26"/>
      <c r="F293" s="26"/>
      <c r="G293" s="26"/>
      <c r="H293" s="26"/>
      <c r="I293" s="7"/>
      <c r="J293" s="7"/>
    </row>
    <row r="294" spans="1:10">
      <c r="A294" s="95"/>
      <c r="B294" s="7"/>
      <c r="C294" s="26"/>
      <c r="D294" s="26"/>
      <c r="E294" s="26"/>
      <c r="F294" s="26"/>
      <c r="G294" s="26"/>
      <c r="H294" s="26"/>
      <c r="I294" s="7"/>
      <c r="J294" s="7"/>
    </row>
    <row r="295" spans="1:10">
      <c r="A295" s="95"/>
      <c r="B295" s="7"/>
      <c r="C295" s="26"/>
      <c r="D295" s="26"/>
      <c r="E295" s="26"/>
      <c r="F295" s="26"/>
      <c r="G295" s="26"/>
      <c r="H295" s="26"/>
      <c r="I295" s="7"/>
      <c r="J295" s="7"/>
    </row>
    <row r="296" spans="1:10">
      <c r="A296" s="95"/>
      <c r="B296" s="7"/>
      <c r="C296" s="26"/>
      <c r="D296" s="26"/>
      <c r="E296" s="26"/>
      <c r="F296" s="26"/>
      <c r="G296" s="26"/>
      <c r="H296" s="26"/>
      <c r="I296" s="7"/>
      <c r="J296" s="7"/>
    </row>
    <row r="297" spans="1:10">
      <c r="A297" s="95"/>
      <c r="B297" s="7"/>
      <c r="C297" s="26"/>
      <c r="D297" s="26"/>
      <c r="E297" s="26"/>
      <c r="F297" s="26"/>
      <c r="G297" s="26"/>
      <c r="H297" s="26"/>
      <c r="I297" s="7"/>
      <c r="J297" s="7"/>
    </row>
    <row r="298" spans="1:10">
      <c r="A298" s="95"/>
      <c r="B298" s="7"/>
      <c r="C298" s="26"/>
      <c r="D298" s="26"/>
      <c r="E298" s="26"/>
      <c r="F298" s="26"/>
      <c r="G298" s="26"/>
      <c r="H298" s="26"/>
      <c r="I298" s="7"/>
      <c r="J298" s="7"/>
    </row>
    <row r="299" spans="1:10">
      <c r="A299" s="95"/>
      <c r="B299" s="7"/>
      <c r="C299" s="26"/>
      <c r="D299" s="26"/>
      <c r="E299" s="26"/>
      <c r="F299" s="26"/>
      <c r="G299" s="26"/>
      <c r="H299" s="26"/>
      <c r="I299" s="7"/>
      <c r="J299" s="7"/>
    </row>
    <row r="300" spans="1:10">
      <c r="A300" s="95"/>
      <c r="B300" s="7"/>
      <c r="C300" s="26"/>
      <c r="D300" s="26"/>
      <c r="E300" s="26"/>
      <c r="F300" s="26"/>
      <c r="G300" s="26"/>
      <c r="H300" s="26"/>
      <c r="I300" s="7"/>
      <c r="J300" s="7"/>
    </row>
    <row r="301" spans="1:10">
      <c r="A301" s="95"/>
      <c r="B301" s="7"/>
      <c r="C301" s="26"/>
      <c r="D301" s="26"/>
      <c r="E301" s="26"/>
      <c r="F301" s="26"/>
      <c r="G301" s="26"/>
      <c r="H301" s="26"/>
      <c r="I301" s="7"/>
      <c r="J301" s="7"/>
    </row>
    <row r="302" spans="1:10">
      <c r="A302" s="95"/>
      <c r="B302" s="7"/>
      <c r="C302" s="26"/>
      <c r="D302" s="26"/>
      <c r="E302" s="26"/>
      <c r="F302" s="26"/>
      <c r="G302" s="26"/>
      <c r="H302" s="26"/>
      <c r="I302" s="7"/>
      <c r="J302" s="7"/>
    </row>
    <row r="303" spans="1:10">
      <c r="A303" s="95"/>
      <c r="B303" s="7"/>
      <c r="C303" s="26"/>
      <c r="D303" s="26"/>
      <c r="E303" s="26"/>
      <c r="F303" s="26"/>
      <c r="G303" s="26"/>
      <c r="H303" s="26"/>
      <c r="I303" s="7"/>
      <c r="J303" s="7"/>
    </row>
    <row r="304" spans="1:10">
      <c r="A304" s="95"/>
      <c r="B304" s="7"/>
      <c r="C304" s="26"/>
      <c r="D304" s="26"/>
      <c r="E304" s="26"/>
      <c r="F304" s="26"/>
      <c r="G304" s="26"/>
      <c r="H304" s="26"/>
      <c r="I304" s="7"/>
      <c r="J304" s="7"/>
    </row>
    <row r="305" spans="1:10">
      <c r="A305" s="95"/>
      <c r="B305" s="7"/>
      <c r="C305" s="26"/>
      <c r="D305" s="26"/>
      <c r="E305" s="26"/>
      <c r="F305" s="26"/>
      <c r="G305" s="26"/>
      <c r="H305" s="26"/>
      <c r="I305" s="7"/>
      <c r="J305" s="7"/>
    </row>
    <row r="306" spans="1:10">
      <c r="A306" s="95"/>
      <c r="B306" s="7"/>
      <c r="C306" s="26"/>
      <c r="D306" s="26"/>
      <c r="E306" s="26"/>
      <c r="F306" s="26"/>
      <c r="G306" s="26"/>
      <c r="H306" s="26"/>
      <c r="I306" s="7"/>
      <c r="J306" s="7"/>
    </row>
    <row r="307" spans="1:10">
      <c r="A307" s="95"/>
      <c r="B307" s="7"/>
      <c r="C307" s="26"/>
      <c r="D307" s="26"/>
      <c r="E307" s="26"/>
      <c r="F307" s="26"/>
      <c r="G307" s="26"/>
      <c r="H307" s="26"/>
      <c r="I307" s="7"/>
      <c r="J307" s="7"/>
    </row>
    <row r="308" spans="1:10">
      <c r="A308" s="95"/>
      <c r="B308" s="7"/>
      <c r="C308" s="26"/>
      <c r="D308" s="26"/>
      <c r="E308" s="26"/>
      <c r="F308" s="26"/>
      <c r="G308" s="26"/>
      <c r="H308" s="26"/>
      <c r="I308" s="7"/>
      <c r="J308" s="7"/>
    </row>
    <row r="309" spans="1:10">
      <c r="A309" s="95"/>
      <c r="B309" s="7"/>
      <c r="C309" s="26"/>
      <c r="D309" s="26"/>
      <c r="E309" s="26"/>
      <c r="F309" s="26"/>
      <c r="G309" s="26"/>
      <c r="H309" s="26"/>
      <c r="I309" s="7"/>
      <c r="J309" s="7"/>
    </row>
    <row r="310" spans="1:10">
      <c r="A310" s="95"/>
      <c r="B310" s="7"/>
      <c r="C310" s="26"/>
      <c r="D310" s="26"/>
      <c r="E310" s="26"/>
      <c r="F310" s="26"/>
      <c r="G310" s="26"/>
      <c r="H310" s="26"/>
      <c r="I310" s="7"/>
      <c r="J310" s="7"/>
    </row>
    <row r="311" spans="1:10">
      <c r="A311" s="95"/>
      <c r="B311" s="7"/>
      <c r="C311" s="26"/>
      <c r="D311" s="26"/>
      <c r="E311" s="26"/>
      <c r="F311" s="26"/>
      <c r="G311" s="26"/>
      <c r="H311" s="26"/>
      <c r="I311" s="7"/>
      <c r="J311" s="7"/>
    </row>
    <row r="312" spans="1:10">
      <c r="A312" s="95"/>
      <c r="B312" s="7"/>
      <c r="C312" s="26"/>
      <c r="D312" s="26"/>
      <c r="E312" s="26"/>
      <c r="F312" s="26"/>
      <c r="G312" s="26"/>
      <c r="H312" s="26"/>
      <c r="I312" s="7"/>
      <c r="J312" s="7"/>
    </row>
    <row r="313" spans="1:10">
      <c r="A313" s="95"/>
      <c r="B313" s="7"/>
      <c r="C313" s="26"/>
      <c r="D313" s="26"/>
      <c r="E313" s="26"/>
      <c r="F313" s="26"/>
      <c r="G313" s="26"/>
      <c r="H313" s="26"/>
      <c r="I313" s="7"/>
      <c r="J313" s="7"/>
    </row>
    <row r="314" spans="1:10">
      <c r="A314" s="95"/>
      <c r="B314" s="7"/>
      <c r="C314" s="26"/>
      <c r="D314" s="26"/>
      <c r="E314" s="26"/>
      <c r="F314" s="26"/>
      <c r="G314" s="26"/>
      <c r="H314" s="26"/>
      <c r="I314" s="7"/>
      <c r="J314" s="7"/>
    </row>
    <row r="315" spans="1:10">
      <c r="A315" s="95"/>
      <c r="B315" s="7"/>
      <c r="C315" s="26"/>
      <c r="D315" s="26"/>
      <c r="E315" s="26"/>
      <c r="F315" s="26"/>
      <c r="G315" s="26"/>
      <c r="H315" s="26"/>
      <c r="I315" s="7"/>
      <c r="J315" s="7"/>
    </row>
    <row r="316" spans="1:10">
      <c r="A316" s="95"/>
      <c r="B316" s="7"/>
      <c r="C316" s="26"/>
      <c r="D316" s="26"/>
      <c r="E316" s="26"/>
      <c r="F316" s="26"/>
      <c r="G316" s="26"/>
      <c r="H316" s="26"/>
      <c r="I316" s="7"/>
      <c r="J316" s="7"/>
    </row>
    <row r="317" spans="1:10">
      <c r="A317" s="95"/>
      <c r="B317" s="7"/>
      <c r="C317" s="26"/>
      <c r="D317" s="26"/>
      <c r="E317" s="26"/>
      <c r="F317" s="26"/>
      <c r="G317" s="26"/>
      <c r="H317" s="26"/>
      <c r="I317" s="7"/>
      <c r="J317" s="7"/>
    </row>
    <row r="318" spans="1:10">
      <c r="A318" s="95"/>
      <c r="B318" s="7"/>
      <c r="C318" s="26"/>
      <c r="D318" s="26"/>
      <c r="E318" s="26"/>
      <c r="F318" s="26"/>
      <c r="G318" s="26"/>
      <c r="H318" s="26"/>
      <c r="I318" s="7"/>
      <c r="J318" s="7"/>
    </row>
    <row r="319" spans="1:10">
      <c r="A319" s="95"/>
      <c r="B319" s="7"/>
      <c r="C319" s="26"/>
      <c r="D319" s="26"/>
      <c r="E319" s="26"/>
      <c r="F319" s="26"/>
      <c r="G319" s="26"/>
      <c r="H319" s="26"/>
      <c r="I319" s="7"/>
      <c r="J319" s="7"/>
    </row>
    <row r="320" spans="1:10">
      <c r="A320" s="95"/>
      <c r="B320" s="7"/>
      <c r="C320" s="26"/>
      <c r="D320" s="26"/>
      <c r="E320" s="26"/>
      <c r="F320" s="26"/>
      <c r="G320" s="26"/>
      <c r="H320" s="26"/>
      <c r="I320" s="7"/>
      <c r="J320" s="7"/>
    </row>
    <row r="321" spans="1:12">
      <c r="A321" s="95"/>
      <c r="B321" s="7"/>
      <c r="C321" s="26"/>
      <c r="D321" s="26"/>
      <c r="E321" s="26"/>
      <c r="F321" s="26"/>
      <c r="G321" s="26"/>
      <c r="H321" s="26"/>
      <c r="I321" s="7"/>
      <c r="J321" s="7"/>
    </row>
    <row r="322" spans="1:12">
      <c r="A322" s="95"/>
      <c r="B322" s="7"/>
      <c r="C322" s="26"/>
      <c r="D322" s="26"/>
      <c r="E322" s="26"/>
      <c r="F322" s="26"/>
      <c r="G322" s="26"/>
      <c r="H322" s="26"/>
      <c r="I322" s="7"/>
      <c r="J322" s="7"/>
    </row>
    <row r="323" spans="1:12">
      <c r="A323" s="95"/>
      <c r="B323" s="7"/>
      <c r="C323" s="26"/>
      <c r="D323" s="26"/>
      <c r="E323" s="26"/>
      <c r="F323" s="26"/>
      <c r="G323" s="26"/>
      <c r="H323" s="26"/>
      <c r="I323" s="7"/>
      <c r="J323" s="7"/>
    </row>
    <row r="324" spans="1:12">
      <c r="A324" s="95"/>
      <c r="B324" s="7"/>
      <c r="C324" s="26"/>
      <c r="D324" s="26"/>
      <c r="E324" s="26"/>
      <c r="F324" s="26"/>
      <c r="G324" s="26"/>
      <c r="H324" s="26"/>
      <c r="I324" s="7"/>
      <c r="J324" s="7"/>
    </row>
    <row r="325" spans="1:12">
      <c r="A325" s="95"/>
      <c r="B325" s="7"/>
      <c r="C325" s="26"/>
      <c r="D325" s="26"/>
      <c r="E325" s="26"/>
      <c r="F325" s="26"/>
      <c r="G325" s="26"/>
      <c r="H325" s="26"/>
      <c r="I325" s="7"/>
      <c r="J325" s="7"/>
    </row>
    <row r="326" spans="1:12" ht="22.5" customHeight="1">
      <c r="A326" s="95"/>
      <c r="B326" s="7"/>
      <c r="C326" s="26"/>
      <c r="D326" s="26"/>
      <c r="E326" s="26"/>
      <c r="F326" s="26"/>
      <c r="G326" s="26"/>
      <c r="H326" s="26"/>
      <c r="I326" s="7"/>
      <c r="J326" s="7"/>
    </row>
    <row r="327" spans="1:12">
      <c r="A327" s="95"/>
      <c r="B327" s="7"/>
      <c r="C327" s="26"/>
      <c r="D327" s="26"/>
      <c r="E327" s="26"/>
      <c r="F327" s="26"/>
      <c r="G327" s="26"/>
      <c r="H327" s="26"/>
      <c r="I327" s="7"/>
      <c r="J327" s="7"/>
    </row>
    <row r="328" spans="1:12">
      <c r="A328" s="95"/>
      <c r="B328" s="7"/>
      <c r="C328" s="26"/>
      <c r="D328" s="26"/>
      <c r="E328" s="26"/>
      <c r="F328" s="26"/>
      <c r="G328" s="26"/>
      <c r="H328" s="26"/>
      <c r="I328" s="7"/>
      <c r="J328" s="777" t="s">
        <v>299</v>
      </c>
      <c r="K328" s="777"/>
    </row>
    <row r="329" spans="1:12" ht="15.75" thickBot="1">
      <c r="A329" s="102"/>
      <c r="B329" s="101"/>
      <c r="C329" s="274"/>
      <c r="D329" s="274"/>
      <c r="E329" s="274"/>
      <c r="F329" s="274"/>
      <c r="G329" s="274"/>
      <c r="H329" s="274"/>
      <c r="I329" s="101"/>
      <c r="J329" s="101"/>
      <c r="K329" s="166"/>
    </row>
    <row r="330" spans="1:12" ht="18.75">
      <c r="A330" s="95"/>
      <c r="B330" s="7"/>
      <c r="C330" s="501" t="s">
        <v>113</v>
      </c>
      <c r="D330" s="501"/>
      <c r="E330" s="501"/>
      <c r="F330" s="501"/>
      <c r="G330" s="501"/>
      <c r="H330" s="217"/>
      <c r="I330" s="99" t="s">
        <v>112</v>
      </c>
      <c r="J330" s="98"/>
      <c r="K330" s="162"/>
    </row>
    <row r="331" spans="1:12" ht="15" customHeight="1">
      <c r="A331" s="95"/>
      <c r="B331" s="7"/>
      <c r="C331" s="502" t="s">
        <v>111</v>
      </c>
      <c r="D331" s="502"/>
      <c r="E331" s="502"/>
      <c r="F331" s="502"/>
      <c r="G331" s="502"/>
      <c r="H331" s="216"/>
      <c r="I331" s="631" t="s">
        <v>110</v>
      </c>
      <c r="J331" s="718"/>
      <c r="K331" s="162"/>
    </row>
    <row r="332" spans="1:12" ht="15" customHeight="1">
      <c r="A332" s="95"/>
      <c r="B332" s="7"/>
      <c r="C332" s="502"/>
      <c r="D332" s="502"/>
      <c r="E332" s="502"/>
      <c r="F332" s="502"/>
      <c r="G332" s="502"/>
      <c r="H332" s="216"/>
      <c r="I332" s="631"/>
      <c r="J332" s="718"/>
      <c r="K332" s="162"/>
    </row>
    <row r="333" spans="1:12" ht="15.75" thickBot="1">
      <c r="A333" s="95"/>
      <c r="B333" s="7"/>
      <c r="C333" s="7"/>
      <c r="D333" s="7"/>
      <c r="E333" s="7"/>
      <c r="F333" s="7"/>
      <c r="G333" s="7"/>
      <c r="H333" s="7"/>
      <c r="I333" s="97" t="s">
        <v>11</v>
      </c>
      <c r="J333" s="273" t="str">
        <f>J278</f>
        <v>07.05.2017</v>
      </c>
      <c r="K333" s="162"/>
    </row>
    <row r="334" spans="1:12">
      <c r="A334" s="95"/>
      <c r="B334" s="7"/>
      <c r="C334" s="214" t="s">
        <v>109</v>
      </c>
      <c r="D334" s="214" t="s">
        <v>239</v>
      </c>
      <c r="E334" s="214"/>
      <c r="F334" s="214"/>
      <c r="G334" s="214"/>
      <c r="H334" s="214"/>
      <c r="I334" s="214"/>
      <c r="J334" s="7"/>
      <c r="K334" s="162"/>
    </row>
    <row r="335" spans="1:12">
      <c r="A335" s="93"/>
      <c r="B335" s="92"/>
      <c r="C335" s="504" t="s">
        <v>108</v>
      </c>
      <c r="D335" s="504"/>
      <c r="E335" s="504"/>
      <c r="F335" s="504"/>
      <c r="G335" s="504"/>
      <c r="H335" s="212"/>
      <c r="I335" s="92" t="s">
        <v>107</v>
      </c>
      <c r="J335" s="211" t="str">
        <f>J280</f>
        <v>Barcarena</v>
      </c>
      <c r="K335" s="174"/>
    </row>
    <row r="336" spans="1:12">
      <c r="A336" s="775" t="s">
        <v>298</v>
      </c>
      <c r="B336" s="776"/>
      <c r="C336" s="776"/>
      <c r="D336" s="776"/>
      <c r="E336" s="776"/>
      <c r="F336" s="776"/>
      <c r="G336" s="776"/>
      <c r="H336" s="776"/>
      <c r="I336" s="776"/>
      <c r="J336" s="776"/>
      <c r="K336" s="776"/>
      <c r="L336" s="776"/>
    </row>
    <row r="383" spans="10:11">
      <c r="J383" s="781" t="s">
        <v>297</v>
      </c>
      <c r="K383" s="781"/>
    </row>
  </sheetData>
  <mergeCells count="42">
    <mergeCell ref="J328:K328"/>
    <mergeCell ref="J383:K383"/>
    <mergeCell ref="A336:L336"/>
    <mergeCell ref="C335:G335"/>
    <mergeCell ref="C330:G330"/>
    <mergeCell ref="C331:G332"/>
    <mergeCell ref="I331:J332"/>
    <mergeCell ref="C167:G167"/>
    <mergeCell ref="C168:G169"/>
    <mergeCell ref="I168:J169"/>
    <mergeCell ref="J55:K55"/>
    <mergeCell ref="J219:K219"/>
    <mergeCell ref="A118:L118"/>
    <mergeCell ref="A173:L173"/>
    <mergeCell ref="J165:K165"/>
    <mergeCell ref="C117:G117"/>
    <mergeCell ref="I58:J59"/>
    <mergeCell ref="J110:K110"/>
    <mergeCell ref="C62:G62"/>
    <mergeCell ref="C58:G59"/>
    <mergeCell ref="C2:G2"/>
    <mergeCell ref="C3:G4"/>
    <mergeCell ref="I3:J4"/>
    <mergeCell ref="C112:G112"/>
    <mergeCell ref="C113:G114"/>
    <mergeCell ref="I113:J114"/>
    <mergeCell ref="C57:G57"/>
    <mergeCell ref="C7:G7"/>
    <mergeCell ref="G8:K8"/>
    <mergeCell ref="A10:K26"/>
    <mergeCell ref="A281:L281"/>
    <mergeCell ref="C280:G280"/>
    <mergeCell ref="C226:G226"/>
    <mergeCell ref="C172:G172"/>
    <mergeCell ref="C276:G277"/>
    <mergeCell ref="I276:J277"/>
    <mergeCell ref="C221:G221"/>
    <mergeCell ref="C222:G223"/>
    <mergeCell ref="I222:J223"/>
    <mergeCell ref="C275:G275"/>
    <mergeCell ref="J273:K273"/>
    <mergeCell ref="A227:L227"/>
  </mergeCells>
  <pageMargins left="0.19685039370078741" right="0" top="0.19685039370078741" bottom="0.19685039370078741" header="0.31496062992125984" footer="0.31496062992125984"/>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11</vt:i4>
      </vt:variant>
    </vt:vector>
  </HeadingPairs>
  <TitlesOfParts>
    <vt:vector size="28" baseType="lpstr">
      <vt:lpstr>1</vt:lpstr>
      <vt:lpstr>ukc departure</vt:lpstr>
      <vt:lpstr>ukc arrival</vt:lpstr>
      <vt:lpstr>2</vt:lpstr>
      <vt:lpstr>3</vt:lpstr>
      <vt:lpstr>4</vt:lpstr>
      <vt:lpstr>5</vt:lpstr>
      <vt:lpstr>6 </vt:lpstr>
      <vt:lpstr>7</vt:lpstr>
      <vt:lpstr>8.</vt:lpstr>
      <vt:lpstr>9</vt:lpstr>
      <vt:lpstr>10.</vt:lpstr>
      <vt:lpstr>11.</vt:lpstr>
      <vt:lpstr>12.</vt:lpstr>
      <vt:lpstr>13.</vt:lpstr>
      <vt:lpstr>Air Draft DEPARTURE</vt:lpstr>
      <vt:lpstr>Air Draft ARRIVAL</vt:lpstr>
      <vt:lpstr>'1'!Область_печати</vt:lpstr>
      <vt:lpstr>'10.'!Область_печати</vt:lpstr>
      <vt:lpstr>'11.'!Область_печати</vt:lpstr>
      <vt:lpstr>'12.'!Область_печати</vt:lpstr>
      <vt:lpstr>'13.'!Область_печати</vt:lpstr>
      <vt:lpstr>'4'!Область_печати</vt:lpstr>
      <vt:lpstr>'7'!Область_печати</vt:lpstr>
      <vt:lpstr>'8.'!Область_печати</vt:lpstr>
      <vt:lpstr>'9'!Область_печати</vt:lpstr>
      <vt:lpstr>'ukc arrival'!Область_печати</vt:lpstr>
      <vt:lpstr>'ukc departure'!Область_печати</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RePack by Diakov</cp:lastModifiedBy>
  <cp:lastPrinted>2017-05-22T10:24:12Z</cp:lastPrinted>
  <dcterms:created xsi:type="dcterms:W3CDTF">2016-05-03T11:03:53Z</dcterms:created>
  <dcterms:modified xsi:type="dcterms:W3CDTF">2018-05-05T09:29:19Z</dcterms:modified>
</cp:coreProperties>
</file>